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\Desktop\САЙТ\2025\Щотижнева\"/>
    </mc:Choice>
  </mc:AlternateContent>
  <xr:revisionPtr revIDLastSave="0" documentId="8_{FB82646F-6AB9-44D8-9CC3-741456745705}" xr6:coauthVersionLast="41" xr6:coauthVersionMax="41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91029"/>
</workbook>
</file>

<file path=xl/calcChain.xml><?xml version="1.0" encoding="utf-8"?>
<calcChain xmlns="http://schemas.openxmlformats.org/spreadsheetml/2006/main">
  <c r="H44" i="4" l="1"/>
  <c r="H17" i="4" l="1"/>
  <c r="H20" i="4" l="1"/>
  <c r="H42" i="4" l="1"/>
  <c r="G14" i="4" l="1"/>
  <c r="E65" i="4" l="1"/>
  <c r="K67" i="4" l="1"/>
  <c r="H12" i="4" l="1"/>
  <c r="E29" i="4" l="1"/>
  <c r="E21" i="4"/>
  <c r="E84" i="4"/>
  <c r="C84" i="4"/>
  <c r="E39" i="4"/>
  <c r="E34" i="4"/>
  <c r="E69" i="4"/>
  <c r="C69" i="4"/>
  <c r="C65" i="4"/>
  <c r="C51" i="4"/>
  <c r="C39" i="4"/>
  <c r="C34" i="4"/>
  <c r="C29" i="4"/>
  <c r="C21" i="4"/>
  <c r="C79" i="4" s="1"/>
  <c r="F63" i="4" l="1"/>
  <c r="H71" i="4" l="1"/>
  <c r="I71" i="4" s="1"/>
  <c r="H73" i="4"/>
  <c r="I73" i="4" s="1"/>
  <c r="O73" i="4" l="1"/>
  <c r="AG73" i="4"/>
  <c r="O71" i="4"/>
  <c r="AG71" i="4"/>
  <c r="E51" i="4" l="1"/>
  <c r="E79" i="4" s="1"/>
  <c r="K75" i="4"/>
  <c r="I75" i="4"/>
  <c r="F75" i="4"/>
  <c r="O75" i="4" l="1"/>
  <c r="AG75" i="4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I82" i="4" l="1"/>
  <c r="H84" i="4"/>
  <c r="I83" i="4"/>
  <c r="L83" i="4" s="1"/>
  <c r="L82" i="4" l="1"/>
  <c r="I84" i="4"/>
  <c r="K77" i="4"/>
  <c r="L84" i="4" l="1"/>
  <c r="AG84" i="4"/>
  <c r="H32" i="4"/>
  <c r="H26" i="4" l="1"/>
  <c r="H25" i="4"/>
  <c r="H24" i="4" l="1"/>
  <c r="H31" i="4" l="1"/>
  <c r="H28" i="4"/>
  <c r="H19" i="4"/>
  <c r="H11" i="4"/>
  <c r="H18" i="4"/>
  <c r="I77" i="4" l="1"/>
  <c r="O77" i="4" l="1"/>
  <c r="AG77" i="4"/>
  <c r="G11" i="4" l="1"/>
  <c r="H14" i="4" l="1"/>
  <c r="H33" i="4" l="1"/>
  <c r="H34" i="4" s="1"/>
  <c r="H48" i="4" l="1"/>
  <c r="H16" i="4"/>
  <c r="H13" i="4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H51" i="4" l="1"/>
  <c r="J73" i="4" l="1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I31" i="4" l="1"/>
  <c r="I16" i="4" l="1"/>
  <c r="L16" i="4" s="1"/>
  <c r="L31" i="4"/>
  <c r="I20" i="4"/>
  <c r="L20" i="4" s="1"/>
  <c r="H21" i="4" l="1"/>
  <c r="I11" i="4"/>
  <c r="I21" i="4" s="1"/>
  <c r="AG21" i="4" l="1"/>
  <c r="O21" i="4"/>
  <c r="L21" i="4"/>
  <c r="L11" i="4"/>
  <c r="H36" i="4" l="1"/>
  <c r="I36" i="4" l="1"/>
  <c r="I33" i="4"/>
  <c r="I34" i="4" s="1"/>
  <c r="I64" i="4"/>
  <c r="I65" i="4" l="1"/>
  <c r="O65" i="4" s="1"/>
  <c r="L34" i="4"/>
  <c r="AG34" i="4"/>
  <c r="O34" i="4"/>
  <c r="L36" i="4"/>
  <c r="H39" i="4"/>
  <c r="L33" i="4"/>
  <c r="L64" i="4"/>
  <c r="L65" i="4" l="1"/>
  <c r="L69" i="4"/>
  <c r="I38" i="4"/>
  <c r="I39" i="4" s="1"/>
  <c r="L39" i="4" l="1"/>
  <c r="AG39" i="4"/>
  <c r="L38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<sst xmlns="http://schemas.openxmlformats.org/spreadsheetml/2006/main" count="265" uniqueCount="97">
  <si>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</si>
  <si>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</si>
  <si>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</si>
  <si>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</si>
  <si>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</si>
  <si>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</si>
  <si>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</si>
  <si>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</si>
  <si>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</si>
  <si>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</si>
  <si>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</si>
  <si>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</si>
  <si>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</si>
  <si>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</si>
  <si>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</si>
  <si>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</si>
  <si>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</si>
  <si>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</si>
  <si>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</si>
  <si>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</si>
  <si>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</si>
  <si>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</si>
  <si>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</si>
  <si>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</si>
  <si>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</si>
  <si>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</si>
  <si>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</si>
  <si>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</si>
  <si>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</si>
  <si>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</si>
  <si>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</si>
  <si>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</si>
  <si>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</si>
  <si>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</si>
  <si>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</si>
  <si>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</si>
  <si>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</si>
  <si>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</si>
  <si>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</si>
  <si>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</si>
  <si>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</si>
  <si>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</si>
  <si>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</si>
  <si>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</si>
  <si>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</si>
  <si>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</si>
  <si>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</si>
  <si>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</si>
  <si>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</si>
  <si>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</si>
  <si>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</si>
  <si>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</si>
  <si>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</si>
  <si>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</si>
  <si>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</si>
  <si>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</si>
  <si>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</si>
  <si>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</si>
  <si>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</si>
  <si>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</si>
  <si>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</si>
  <si>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</si>
  <si>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</si>
  <si>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</si>
  <si>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</si>
  <si>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</si>
  <si>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</si>
  <si>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</si>
  <si>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</si>
  <si>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</si>
  <si>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</si>
  <si>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</si>
  <si>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</si>
  <si>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</si>
  <si>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</si>
  <si>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</si>
  <si>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</si>
  <si>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</si>
  <si>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</si>
  <si>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</si>
  <si>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</si>
  <si>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</si>
  <si>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</si>
  <si>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</si>
  <si>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</si>
  <si>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</si>
  <si>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</si>
  <si>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</si>
  <si>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</si>
  <si>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</si>
  <si>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</si>
  <si>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</si>
  <si>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</si>
  <si>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</si>
  <si>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</si>
  <si>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</si>
  <si>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26 серпня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</si>
</sst>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2" fontId="4" fillId="0" borderId="12" xfId="0" applyNumberFormat="1" applyFont="1" applyFill="1" applyBorder="1" applyAlignment="1">
      <alignment horizont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164" fontId="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2" fontId="4" fillId="4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84"/>
  <sheetViews>
    <sheetView tabSelected="1" zoomScaleNormal="100" workbookViewId="0">
      <pane xSplit="14" ySplit="12" topLeftCell="O13" activePane="bottomRight" state="frozen"/>
      <selection pane="topRight"/>
      <selection pane="bottomLeft"/>
      <selection pane="bottomRight" activeCell="M81" sqref="M8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2" customWidth="1"/>
    <col min="8" max="8" width="5.42578125" style="2" customWidth="1"/>
    <col min="9" max="9" width="5.85546875" style="2" customWidth="1"/>
    <col min="10" max="11" width="4.5703125" style="2" customWidth="1"/>
    <col min="12" max="12" width="4.85546875" style="2" customWidth="1"/>
    <col min="13" max="13" width="5.85546875" style="2" customWidth="1"/>
    <col min="14" max="14" width="7.5703125" style="2" customWidth="1"/>
    <col min="15" max="15" width="6" style="2" customWidth="1"/>
    <col min="16" max="24" width="9.140625" style="2"/>
  </cols>
  <sheetData>
    <row r="4" spans="1:16" ht="14.25" customHeight="1" x14ac:dyDescent="0.25">
      <c r="A4" s="220"/>
      <c r="B4" s="169" t="s">
        <v>0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18"/>
      <c r="O4" s="197"/>
      <c r="P4" s="197"/>
    </row>
    <row r="5" spans="1:16" ht="13.5" customHeight="1" x14ac:dyDescent="0.25">
      <c r="A5" s="220"/>
      <c r="B5" s="169" t="s">
        <v>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218"/>
      <c r="O5" s="197"/>
      <c r="P5" s="197"/>
    </row>
    <row r="6" spans="1:16" ht="12.75" customHeight="1" x14ac:dyDescent="0.25">
      <c r="A6" s="220"/>
      <c r="B6" s="170" t="s">
        <v>96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218"/>
      <c r="O6" s="197"/>
      <c r="P6" s="197"/>
    </row>
    <row r="7" spans="1:16" ht="12.75" customHeight="1" x14ac:dyDescent="0.25">
      <c r="A7" s="219"/>
      <c r="B7" s="265" t="s">
        <v>52</v>
      </c>
      <c r="C7" s="171" t="s">
        <v>2</v>
      </c>
      <c r="D7" s="172"/>
      <c r="E7" s="172"/>
      <c r="F7" s="173" t="s">
        <v>3</v>
      </c>
      <c r="G7" s="173"/>
      <c r="H7" s="173"/>
      <c r="I7" s="173"/>
      <c r="J7" s="173"/>
      <c r="K7" s="173"/>
      <c r="L7" s="174" t="s">
        <v>4</v>
      </c>
      <c r="M7" s="175" t="s">
        <v>5</v>
      </c>
      <c r="N7" s="180"/>
      <c r="O7" s="197"/>
      <c r="P7" s="197"/>
    </row>
    <row r="8" spans="1:16" ht="15" customHeight="1" x14ac:dyDescent="0.25">
      <c r="A8" s="241"/>
      <c r="B8" s="176" t="s">
        <v>6</v>
      </c>
      <c r="C8" s="271" t="s">
        <v>7</v>
      </c>
      <c r="D8" s="269" t="s">
        <v>8</v>
      </c>
      <c r="E8" s="177" t="s">
        <v>85</v>
      </c>
      <c r="F8" s="269" t="s">
        <v>10</v>
      </c>
      <c r="G8" s="256" t="s">
        <v>11</v>
      </c>
      <c r="H8" s="269" t="s">
        <v>12</v>
      </c>
      <c r="I8" s="256" t="s">
        <v>13</v>
      </c>
      <c r="J8" s="269" t="s">
        <v>14</v>
      </c>
      <c r="K8" s="174" t="s">
        <v>83</v>
      </c>
      <c r="L8" s="174"/>
      <c r="M8" s="175"/>
      <c r="N8" s="180"/>
      <c r="O8" s="281"/>
      <c r="P8" s="281"/>
    </row>
    <row r="9" spans="1:16" x14ac:dyDescent="0.25">
      <c r="A9" s="241"/>
      <c r="B9" s="176"/>
      <c r="C9" s="272"/>
      <c r="D9" s="259"/>
      <c r="E9" s="178"/>
      <c r="F9" s="259" t="s">
        <v>16</v>
      </c>
      <c r="G9" s="257" t="s">
        <v>87</v>
      </c>
      <c r="H9" s="259" t="s">
        <v>86</v>
      </c>
      <c r="I9" s="257"/>
      <c r="J9" s="261" t="s">
        <v>19</v>
      </c>
      <c r="K9" s="174"/>
      <c r="L9" s="174"/>
      <c r="M9" s="175"/>
      <c r="N9" s="180"/>
      <c r="O9" s="281"/>
      <c r="P9" s="281"/>
    </row>
    <row r="10" spans="1:16" x14ac:dyDescent="0.25">
      <c r="A10" s="241"/>
      <c r="B10" s="262"/>
      <c r="C10" s="272"/>
      <c r="D10" s="259"/>
      <c r="E10" s="178"/>
      <c r="F10" s="259" t="s">
        <v>17</v>
      </c>
      <c r="G10" s="257"/>
      <c r="H10" s="233"/>
      <c r="I10" s="268"/>
      <c r="J10" s="259"/>
      <c r="K10" s="174"/>
      <c r="L10" s="174"/>
      <c r="M10" s="175"/>
      <c r="N10" s="180"/>
      <c r="O10" s="281"/>
      <c r="P10" s="281"/>
    </row>
    <row r="11" spans="1:16" ht="15" customHeight="1" x14ac:dyDescent="0.25">
      <c r="A11" s="221"/>
      <c r="B11" s="260"/>
      <c r="C11" s="204" t="s">
        <v>20</v>
      </c>
      <c r="D11" s="270" t="s">
        <v>21</v>
      </c>
      <c r="E11" s="179"/>
      <c r="F11" s="270" t="s">
        <v>21</v>
      </c>
      <c r="G11" s="258" t="s">
        <v>21</v>
      </c>
      <c r="H11" s="270" t="s">
        <v>22</v>
      </c>
      <c r="I11" s="258" t="s">
        <v>22</v>
      </c>
      <c r="J11" s="270" t="s">
        <v>23</v>
      </c>
      <c r="K11" s="174"/>
      <c r="L11" s="174"/>
      <c r="M11" s="175"/>
      <c r="N11" s="180"/>
      <c r="O11" s="281"/>
      <c r="P11" s="281"/>
    </row>
    <row r="12" spans="1:16" ht="12" customHeight="1" x14ac:dyDescent="0.25">
      <c r="A12" s="219">
        <v>1</v>
      </c>
      <c r="B12" s="263">
        <v>2</v>
      </c>
      <c r="C12" s="263">
        <v>3</v>
      </c>
      <c r="D12" s="266">
        <v>4</v>
      </c>
      <c r="E12" s="263">
        <v>5</v>
      </c>
      <c r="F12" s="267">
        <v>6</v>
      </c>
      <c r="G12" s="263">
        <v>7</v>
      </c>
      <c r="H12" s="267">
        <v>8</v>
      </c>
      <c r="I12" s="263">
        <v>9</v>
      </c>
      <c r="J12" s="264">
        <v>10</v>
      </c>
      <c r="K12" s="263">
        <v>11</v>
      </c>
      <c r="L12" s="240">
        <v>12</v>
      </c>
      <c r="M12" s="240">
        <v>13</v>
      </c>
      <c r="N12" s="235"/>
      <c r="O12" s="281"/>
      <c r="P12" s="281"/>
    </row>
    <row r="13" spans="1:16" ht="14.1" customHeight="1" x14ac:dyDescent="0.25">
      <c r="A13" s="222"/>
      <c r="B13" s="212" t="s">
        <v>24</v>
      </c>
      <c r="C13" s="212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36"/>
      <c r="O13" s="281"/>
      <c r="P13" s="281"/>
    </row>
    <row r="14" spans="1:16" s="2" customFormat="1" ht="14.1" customHeight="1" x14ac:dyDescent="0.25">
      <c r="A14" s="238">
        <v>1</v>
      </c>
      <c r="B14" s="205" t="s">
        <v>25</v>
      </c>
      <c r="C14" s="225">
        <v>315.79399999999998</v>
      </c>
      <c r="D14" s="200">
        <v>177</v>
      </c>
      <c r="E14" s="200">
        <v>8.24</v>
      </c>
      <c r="F14" s="200">
        <v>176.3</v>
      </c>
      <c r="G14" s="200">
        <v>176.23</v>
      </c>
      <c r="H14" s="200">
        <v>2.431613800000032</v>
      </c>
      <c r="I14" s="200">
        <v>5.8083861999999682</v>
      </c>
      <c r="J14" s="200">
        <v>0.35</v>
      </c>
      <c r="K14" s="200">
        <v>0.35</v>
      </c>
      <c r="L14" s="216">
        <v>70.490123786407381</v>
      </c>
      <c r="M14" s="200">
        <v>0.35</v>
      </c>
      <c r="N14" s="206"/>
      <c r="O14" s="201"/>
      <c r="P14" s="281"/>
    </row>
    <row r="15" spans="1:16" s="2" customFormat="1" ht="14.1" customHeight="1" x14ac:dyDescent="0.25">
      <c r="A15" s="238">
        <v>2</v>
      </c>
      <c r="B15" s="205" t="s">
        <v>26</v>
      </c>
      <c r="C15" s="225">
        <v>120</v>
      </c>
      <c r="D15" s="200">
        <v>167.5</v>
      </c>
      <c r="E15" s="200">
        <v>3.44</v>
      </c>
      <c r="F15" s="200">
        <v>167.5</v>
      </c>
      <c r="G15" s="200">
        <v>167.41</v>
      </c>
      <c r="H15" s="200">
        <v>0.10800000000000409</v>
      </c>
      <c r="I15" s="200">
        <v>3.3319999999999959</v>
      </c>
      <c r="J15" s="200">
        <v>0.67</v>
      </c>
      <c r="K15" s="200">
        <v>0.67</v>
      </c>
      <c r="L15" s="216">
        <v>96.860465116278959</v>
      </c>
      <c r="M15" s="200">
        <v>0.8</v>
      </c>
      <c r="N15" s="288"/>
      <c r="O15" s="201"/>
      <c r="P15" s="281"/>
    </row>
    <row r="16" spans="1:16" s="2" customFormat="1" ht="14.1" customHeight="1" x14ac:dyDescent="0.25">
      <c r="A16" s="238">
        <v>3</v>
      </c>
      <c r="B16" s="205" t="s">
        <v>27</v>
      </c>
      <c r="C16" s="225">
        <v>220</v>
      </c>
      <c r="D16" s="200">
        <v>164</v>
      </c>
      <c r="E16" s="200">
        <v>1.5</v>
      </c>
      <c r="F16" s="200">
        <v>164</v>
      </c>
      <c r="G16" s="200">
        <v>163.82</v>
      </c>
      <c r="H16" s="200">
        <v>0.39600000000001501</v>
      </c>
      <c r="I16" s="200">
        <v>1.103999999999985</v>
      </c>
      <c r="J16" s="200">
        <v>0.8</v>
      </c>
      <c r="K16" s="200">
        <v>0.8</v>
      </c>
      <c r="L16" s="216">
        <v>73.599999999999</v>
      </c>
      <c r="M16" s="200">
        <v>0.95</v>
      </c>
      <c r="N16" s="288"/>
      <c r="O16" s="201"/>
      <c r="P16" s="281"/>
    </row>
    <row r="17" spans="1:16" s="2" customFormat="1" ht="14.1" customHeight="1" x14ac:dyDescent="0.25">
      <c r="A17" s="238">
        <v>4</v>
      </c>
      <c r="B17" s="205" t="s">
        <v>28</v>
      </c>
      <c r="C17" s="225">
        <v>538.41999999999996</v>
      </c>
      <c r="D17" s="200">
        <v>157.5</v>
      </c>
      <c r="E17" s="200">
        <v>16.96</v>
      </c>
      <c r="F17" s="200">
        <v>157.5</v>
      </c>
      <c r="G17" s="200">
        <v>157.37</v>
      </c>
      <c r="H17" s="200">
        <v>0.69994599999997542</v>
      </c>
      <c r="I17" s="200">
        <v>16.260054000000025</v>
      </c>
      <c r="J17" s="200">
        <v>1.5</v>
      </c>
      <c r="K17" s="200">
        <v>1.5</v>
      </c>
      <c r="L17" s="216">
        <v>95.872959905660522</v>
      </c>
      <c r="M17" s="200">
        <v>1.5</v>
      </c>
      <c r="N17" s="288"/>
      <c r="O17" s="201"/>
      <c r="P17" s="281"/>
    </row>
    <row r="18" spans="1:16" s="2" customFormat="1" ht="14.1" customHeight="1" x14ac:dyDescent="0.25">
      <c r="A18" s="238">
        <v>5</v>
      </c>
      <c r="B18" s="205" t="s">
        <v>29</v>
      </c>
      <c r="C18" s="225">
        <v>165</v>
      </c>
      <c r="D18" s="200">
        <v>144.4</v>
      </c>
      <c r="E18" s="200">
        <v>2.42</v>
      </c>
      <c r="F18" s="200">
        <v>144.4</v>
      </c>
      <c r="G18" s="200">
        <v>144.38</v>
      </c>
      <c r="H18" s="200">
        <v>3.3000000000016877E-2</v>
      </c>
      <c r="I18" s="200">
        <v>2.3869999999999831</v>
      </c>
      <c r="J18" s="200">
        <v>1.5</v>
      </c>
      <c r="K18" s="200">
        <v>1.5</v>
      </c>
      <c r="L18" s="216">
        <v>98.636363636362944</v>
      </c>
      <c r="M18" s="200">
        <v>1.7</v>
      </c>
      <c r="N18" s="206"/>
      <c r="O18" s="201"/>
      <c r="P18" s="281"/>
    </row>
    <row r="19" spans="1:16" s="2" customFormat="1" ht="14.1" customHeight="1" x14ac:dyDescent="0.25">
      <c r="A19" s="238">
        <v>6</v>
      </c>
      <c r="B19" s="205" t="s">
        <v>30</v>
      </c>
      <c r="C19" s="225">
        <v>71</v>
      </c>
      <c r="D19" s="200">
        <v>142.75</v>
      </c>
      <c r="E19" s="200">
        <v>1.56</v>
      </c>
      <c r="F19" s="200">
        <v>142.75</v>
      </c>
      <c r="G19" s="200">
        <v>142.44999999999999</v>
      </c>
      <c r="H19" s="200">
        <v>0.21300000000000807</v>
      </c>
      <c r="I19" s="200">
        <v>1.346999999999992</v>
      </c>
      <c r="J19" s="200">
        <v>1.5</v>
      </c>
      <c r="K19" s="200">
        <v>1.5</v>
      </c>
      <c r="L19" s="216">
        <v>86.346153846153328</v>
      </c>
      <c r="M19" s="200">
        <v>1.8</v>
      </c>
      <c r="N19" s="206"/>
      <c r="O19" s="201"/>
      <c r="P19" s="281"/>
    </row>
    <row r="20" spans="1:16" s="2" customFormat="1" ht="14.1" customHeight="1" x14ac:dyDescent="0.25">
      <c r="A20" s="238">
        <v>7</v>
      </c>
      <c r="B20" s="205" t="s">
        <v>31</v>
      </c>
      <c r="C20" s="225">
        <v>327</v>
      </c>
      <c r="D20" s="200">
        <v>131.6</v>
      </c>
      <c r="E20" s="200">
        <v>3.27</v>
      </c>
      <c r="F20" s="200">
        <v>130.9</v>
      </c>
      <c r="G20" s="200">
        <v>131.05000000000001</v>
      </c>
      <c r="H20" s="200">
        <v>1.798499999999944</v>
      </c>
      <c r="I20" s="200">
        <v>1.471500000000056</v>
      </c>
      <c r="J20" s="200">
        <v>2.31</v>
      </c>
      <c r="K20" s="200">
        <v>2.31</v>
      </c>
      <c r="L20" s="216">
        <v>45.000000000001712</v>
      </c>
      <c r="M20" s="200">
        <v>2.25</v>
      </c>
      <c r="N20" s="206"/>
      <c r="O20" s="201"/>
      <c r="P20" s="281"/>
    </row>
    <row r="21" spans="1:16" s="2" customFormat="1" ht="14.1" customHeight="1" x14ac:dyDescent="0.25">
      <c r="A21" s="238">
        <v>8</v>
      </c>
      <c r="B21" s="205" t="s">
        <v>32</v>
      </c>
      <c r="C21" s="225">
        <v>70</v>
      </c>
      <c r="D21" s="200">
        <v>127.4</v>
      </c>
      <c r="E21" s="200">
        <v>1.75</v>
      </c>
      <c r="F21" s="200">
        <v>127.4</v>
      </c>
      <c r="G21" s="200">
        <v>127.1</v>
      </c>
      <c r="H21" s="200">
        <v>0.21000000000000796</v>
      </c>
      <c r="I21" s="200">
        <v>1.539999999999992</v>
      </c>
      <c r="J21" s="200">
        <v>2.37</v>
      </c>
      <c r="K21" s="200">
        <v>2.37</v>
      </c>
      <c r="L21" s="216">
        <v>87.999999999999545</v>
      </c>
      <c r="M21" s="200">
        <v>2.2999999999999998</v>
      </c>
      <c r="N21" s="206"/>
      <c r="O21" s="201"/>
      <c r="P21" s="281"/>
    </row>
    <row r="22" spans="1:16" s="2" customFormat="1" ht="14.1" customHeight="1" x14ac:dyDescent="0.25">
      <c r="A22" s="238">
        <v>9</v>
      </c>
      <c r="B22" s="203" t="s">
        <v>33</v>
      </c>
      <c r="C22" s="243">
        <v>638</v>
      </c>
      <c r="D22" s="200">
        <v>113.9</v>
      </c>
      <c r="E22" s="200">
        <v>15.7</v>
      </c>
      <c r="F22" s="200">
        <v>113.2</v>
      </c>
      <c r="G22" s="200">
        <v>113.17</v>
      </c>
      <c r="H22" s="200">
        <v>4.6574000000000249</v>
      </c>
      <c r="I22" s="200">
        <v>11.042599999999975</v>
      </c>
      <c r="J22" s="200">
        <v>2.4</v>
      </c>
      <c r="K22" s="200">
        <v>2.4</v>
      </c>
      <c r="L22" s="216">
        <v>70.335031847133607</v>
      </c>
      <c r="M22" s="200">
        <v>2.4500000000000002</v>
      </c>
      <c r="N22" s="206"/>
      <c r="O22" s="282"/>
      <c r="P22" s="281"/>
    </row>
    <row r="23" spans="1:16" s="2" customFormat="1" ht="14.1" customHeight="1" x14ac:dyDescent="0.25">
      <c r="A23" s="238">
        <v>10</v>
      </c>
      <c r="B23" s="203" t="s">
        <v>34</v>
      </c>
      <c r="C23" s="239">
        <v>170</v>
      </c>
      <c r="D23" s="200">
        <v>99.81</v>
      </c>
      <c r="E23" s="200">
        <v>3.75</v>
      </c>
      <c r="F23" s="200">
        <v>99.81</v>
      </c>
      <c r="G23" s="200">
        <v>99.74</v>
      </c>
      <c r="H23" s="200">
        <v>0.11900000000001255</v>
      </c>
      <c r="I23" s="200">
        <v>3.6309999999999873</v>
      </c>
      <c r="J23" s="200">
        <v>2</v>
      </c>
      <c r="K23" s="200">
        <v>2</v>
      </c>
      <c r="L23" s="216">
        <v>96.826666666666327</v>
      </c>
      <c r="M23" s="200">
        <v>2.5</v>
      </c>
      <c r="N23" s="206"/>
      <c r="O23" s="281"/>
      <c r="P23" s="281"/>
    </row>
    <row r="24" spans="1:16" s="2" customFormat="1" ht="14.1" customHeight="1" x14ac:dyDescent="0.25">
      <c r="A24" s="238"/>
      <c r="B24" s="212" t="s">
        <v>35</v>
      </c>
      <c r="C24" s="223">
        <v>2635.2139999999999</v>
      </c>
      <c r="D24" s="213"/>
      <c r="E24" s="214">
        <v>58.59</v>
      </c>
      <c r="F24" s="213"/>
      <c r="G24" s="224"/>
      <c r="H24" s="214">
        <v>10.666459800000039</v>
      </c>
      <c r="I24" s="214">
        <v>47.923540199999962</v>
      </c>
      <c r="J24" s="213"/>
      <c r="K24" s="213"/>
      <c r="L24" s="217">
        <v>81.794743471582109</v>
      </c>
      <c r="M24" s="213"/>
      <c r="N24" s="206"/>
      <c r="O24" s="281"/>
      <c r="P24" s="281"/>
    </row>
    <row r="25" spans="1:16" s="2" customFormat="1" ht="14.1" customHeight="1" x14ac:dyDescent="0.25">
      <c r="A25" s="238"/>
      <c r="B25" s="212" t="s">
        <v>36</v>
      </c>
      <c r="C25" s="223"/>
      <c r="D25" s="226"/>
      <c r="E25" s="226"/>
      <c r="F25" s="226"/>
      <c r="G25" s="244"/>
      <c r="H25" s="226"/>
      <c r="I25" s="200"/>
      <c r="J25" s="200"/>
      <c r="K25" s="200"/>
      <c r="L25" s="216"/>
      <c r="M25" s="200"/>
      <c r="N25" s="206"/>
      <c r="O25" s="281"/>
      <c r="P25" s="281"/>
    </row>
    <row r="26" spans="1:16" s="2" customFormat="1" ht="14.1" customHeight="1" x14ac:dyDescent="0.25">
      <c r="A26" s="238">
        <v>11</v>
      </c>
      <c r="B26" s="203" t="s">
        <v>38</v>
      </c>
      <c r="C26" s="239">
        <v>137</v>
      </c>
      <c r="D26" s="200">
        <v>191.61</v>
      </c>
      <c r="E26" s="207">
        <v>1.4039999999999999</v>
      </c>
      <c r="F26" s="200">
        <v>191.61</v>
      </c>
      <c r="G26" s="200">
        <v>191.61</v>
      </c>
      <c r="H26" s="207">
        <v>0</v>
      </c>
      <c r="I26" s="207">
        <v>1.45</v>
      </c>
      <c r="J26" s="200">
        <v>7.0000000000000007E-2</v>
      </c>
      <c r="K26" s="200">
        <v>7.0000000000000007E-2</v>
      </c>
      <c r="L26" s="216">
        <v>103.27635327635328</v>
      </c>
      <c r="M26" s="200">
        <v>0.15</v>
      </c>
      <c r="N26" s="206"/>
      <c r="O26" s="283"/>
      <c r="P26" s="281"/>
    </row>
    <row r="27" spans="1:16" s="2" customFormat="1" ht="14.1" customHeight="1" x14ac:dyDescent="0.25">
      <c r="A27" s="238">
        <v>12</v>
      </c>
      <c r="B27" s="203" t="s">
        <v>39</v>
      </c>
      <c r="C27" s="239">
        <v>88</v>
      </c>
      <c r="D27" s="200">
        <v>203</v>
      </c>
      <c r="E27" s="200">
        <v>1.3</v>
      </c>
      <c r="F27" s="200">
        <v>203</v>
      </c>
      <c r="G27" s="200">
        <v>202.6</v>
      </c>
      <c r="H27" s="200">
        <v>0.25</v>
      </c>
      <c r="I27" s="207">
        <v>1.05</v>
      </c>
      <c r="J27" s="200">
        <v>0.01</v>
      </c>
      <c r="K27" s="200">
        <v>0.01</v>
      </c>
      <c r="L27" s="216">
        <v>80.769230769230759</v>
      </c>
      <c r="M27" s="200">
        <v>0.02</v>
      </c>
      <c r="N27" s="206"/>
      <c r="O27" s="283"/>
      <c r="P27" s="281"/>
    </row>
    <row r="28" spans="1:16" s="2" customFormat="1" ht="14.1" customHeight="1" x14ac:dyDescent="0.25">
      <c r="A28" s="238">
        <v>13</v>
      </c>
      <c r="B28" s="205" t="s">
        <v>40</v>
      </c>
      <c r="C28" s="225">
        <v>234</v>
      </c>
      <c r="D28" s="200">
        <v>182.5</v>
      </c>
      <c r="E28" s="200">
        <v>3.93</v>
      </c>
      <c r="F28" s="200">
        <v>182.5</v>
      </c>
      <c r="G28" s="200">
        <v>182.35</v>
      </c>
      <c r="H28" s="200">
        <v>0.35100000000001336</v>
      </c>
      <c r="I28" s="207">
        <v>3.5789999999999869</v>
      </c>
      <c r="J28" s="200">
        <v>7.0000000000000007E-2</v>
      </c>
      <c r="K28" s="200">
        <v>7.0000000000000007E-2</v>
      </c>
      <c r="L28" s="216">
        <v>91.06870229007599</v>
      </c>
      <c r="M28" s="200">
        <v>0.21</v>
      </c>
      <c r="N28" s="206"/>
      <c r="O28" s="201"/>
      <c r="P28" s="281"/>
    </row>
    <row r="29" spans="1:16" s="2" customFormat="1" ht="14.1" customHeight="1" x14ac:dyDescent="0.25">
      <c r="A29" s="238">
        <v>14</v>
      </c>
      <c r="B29" s="205" t="s">
        <v>41</v>
      </c>
      <c r="C29" s="225">
        <v>65</v>
      </c>
      <c r="D29" s="200">
        <v>192.5</v>
      </c>
      <c r="E29" s="200">
        <v>1.07</v>
      </c>
      <c r="F29" s="200">
        <v>192.5</v>
      </c>
      <c r="G29" s="200">
        <v>191.9</v>
      </c>
      <c r="H29" s="200">
        <v>0.38999999999999635</v>
      </c>
      <c r="I29" s="207">
        <v>0.68000000000000371</v>
      </c>
      <c r="J29" s="200">
        <v>0.01</v>
      </c>
      <c r="K29" s="200">
        <v>0.01</v>
      </c>
      <c r="L29" s="216">
        <v>63.551401869159221</v>
      </c>
      <c r="M29" s="200">
        <v>0.01</v>
      </c>
      <c r="N29" s="206"/>
      <c r="O29" s="201"/>
      <c r="P29" s="281"/>
    </row>
    <row r="30" spans="1:16" s="2" customFormat="1" ht="14.1" customHeight="1" x14ac:dyDescent="0.25">
      <c r="A30" s="238">
        <v>15</v>
      </c>
      <c r="B30" s="205" t="s">
        <v>42</v>
      </c>
      <c r="C30" s="225">
        <v>97</v>
      </c>
      <c r="D30" s="200">
        <v>179.1</v>
      </c>
      <c r="E30" s="200">
        <v>1.75</v>
      </c>
      <c r="F30" s="200">
        <v>179.1</v>
      </c>
      <c r="G30" s="200">
        <v>179.02</v>
      </c>
      <c r="H30" s="200">
        <v>7.7599999999984556E-2</v>
      </c>
      <c r="I30" s="207">
        <v>1.6724000000000154</v>
      </c>
      <c r="J30" s="200">
        <v>0.09</v>
      </c>
      <c r="K30" s="200">
        <v>0.09</v>
      </c>
      <c r="L30" s="216">
        <v>95.565714285715174</v>
      </c>
      <c r="M30" s="200">
        <v>0.22</v>
      </c>
      <c r="N30" s="206"/>
      <c r="O30" s="201"/>
      <c r="P30" s="281"/>
    </row>
    <row r="31" spans="1:16" s="2" customFormat="1" ht="14.1" customHeight="1" x14ac:dyDescent="0.25">
      <c r="A31" s="238">
        <v>16</v>
      </c>
      <c r="B31" s="205" t="s">
        <v>43</v>
      </c>
      <c r="C31" s="225">
        <v>95</v>
      </c>
      <c r="D31" s="200">
        <v>174.03</v>
      </c>
      <c r="E31" s="200">
        <v>1.03</v>
      </c>
      <c r="F31" s="200">
        <v>174.03</v>
      </c>
      <c r="G31" s="200">
        <v>173.92</v>
      </c>
      <c r="H31" s="200">
        <v>0.10450000000001297</v>
      </c>
      <c r="I31" s="207">
        <v>0.92549999999998711</v>
      </c>
      <c r="J31" s="200">
        <v>0.11</v>
      </c>
      <c r="K31" s="200">
        <v>0.11</v>
      </c>
      <c r="L31" s="216">
        <v>89.854368932037573</v>
      </c>
      <c r="M31" s="200">
        <v>0.26</v>
      </c>
      <c r="N31" s="206"/>
      <c r="O31" s="201"/>
      <c r="P31" s="281"/>
    </row>
    <row r="32" spans="1:16" s="2" customFormat="1" ht="14.1" customHeight="1" x14ac:dyDescent="0.25">
      <c r="A32" s="238"/>
      <c r="B32" s="212" t="s">
        <v>35</v>
      </c>
      <c r="C32" s="223">
        <v>716</v>
      </c>
      <c r="D32" s="213"/>
      <c r="E32" s="215">
        <v>10.484</v>
      </c>
      <c r="F32" s="214"/>
      <c r="G32" s="229"/>
      <c r="H32" s="215">
        <v>1.1731000000000071</v>
      </c>
      <c r="I32" s="215">
        <v>9.3568999999999924</v>
      </c>
      <c r="J32" s="214"/>
      <c r="K32" s="214"/>
      <c r="L32" s="217">
        <v>89.249332315909882</v>
      </c>
      <c r="M32" s="214"/>
      <c r="N32" s="206"/>
      <c r="O32" s="281"/>
      <c r="P32" s="281"/>
    </row>
    <row r="33" spans="1:16" s="2" customFormat="1" ht="14.1" customHeight="1" x14ac:dyDescent="0.25">
      <c r="A33" s="238"/>
      <c r="B33" s="212" t="s">
        <v>44</v>
      </c>
      <c r="C33" s="223"/>
      <c r="D33" s="200"/>
      <c r="E33" s="200"/>
      <c r="F33" s="200"/>
      <c r="G33" s="230"/>
      <c r="H33" s="200"/>
      <c r="I33" s="200"/>
      <c r="J33" s="200"/>
      <c r="K33" s="200"/>
      <c r="L33" s="216"/>
      <c r="M33" s="200"/>
      <c r="N33" s="206"/>
      <c r="O33" s="281"/>
      <c r="P33" s="281"/>
    </row>
    <row r="34" spans="1:16" s="2" customFormat="1" ht="14.1" customHeight="1" x14ac:dyDescent="0.25">
      <c r="A34" s="238">
        <v>17</v>
      </c>
      <c r="B34" s="205" t="s">
        <v>45</v>
      </c>
      <c r="C34" s="225">
        <v>57</v>
      </c>
      <c r="D34" s="200">
        <v>189.5</v>
      </c>
      <c r="E34" s="200">
        <v>1.19</v>
      </c>
      <c r="F34" s="200">
        <v>189.5</v>
      </c>
      <c r="G34" s="200">
        <v>189.32</v>
      </c>
      <c r="H34" s="207">
        <v>0.10260000000000388</v>
      </c>
      <c r="I34" s="200">
        <v>1.0873999999999961</v>
      </c>
      <c r="J34" s="200">
        <v>0.02</v>
      </c>
      <c r="K34" s="200">
        <v>0.02</v>
      </c>
      <c r="L34" s="216">
        <v>91.378151260503884</v>
      </c>
      <c r="M34" s="200">
        <v>0.05</v>
      </c>
      <c r="N34" s="206"/>
      <c r="O34" s="201"/>
      <c r="P34" s="281"/>
    </row>
    <row r="35" spans="1:16" s="2" customFormat="1" ht="14.1" customHeight="1" x14ac:dyDescent="0.25">
      <c r="A35" s="238">
        <v>18</v>
      </c>
      <c r="B35" s="205" t="s">
        <v>46</v>
      </c>
      <c r="C35" s="225">
        <v>104</v>
      </c>
      <c r="D35" s="200">
        <v>185.5</v>
      </c>
      <c r="E35" s="200">
        <v>1.83</v>
      </c>
      <c r="F35" s="200">
        <v>185.5</v>
      </c>
      <c r="G35" s="200">
        <v>185.28</v>
      </c>
      <c r="H35" s="207">
        <v>0.22879999999999881</v>
      </c>
      <c r="I35" s="207">
        <v>1.6012000000000013</v>
      </c>
      <c r="J35" s="200">
        <v>0.02</v>
      </c>
      <c r="K35" s="200">
        <v>0.02</v>
      </c>
      <c r="L35" s="216">
        <v>87.497267759562902</v>
      </c>
      <c r="M35" s="200">
        <v>0.06</v>
      </c>
      <c r="N35" s="206"/>
      <c r="O35" s="201"/>
      <c r="P35" s="281"/>
    </row>
    <row r="36" spans="1:16" s="2" customFormat="1" ht="14.1" customHeight="1" x14ac:dyDescent="0.25">
      <c r="A36" s="238">
        <v>19</v>
      </c>
      <c r="B36" s="205" t="s">
        <v>47</v>
      </c>
      <c r="C36" s="225">
        <v>64</v>
      </c>
      <c r="D36" s="200">
        <v>180.6</v>
      </c>
      <c r="E36" s="200">
        <v>1.02</v>
      </c>
      <c r="F36" s="200">
        <v>180.6</v>
      </c>
      <c r="G36" s="200">
        <v>180.25</v>
      </c>
      <c r="H36" s="207">
        <v>0.22399999999999637</v>
      </c>
      <c r="I36" s="207">
        <v>0.79600000000000359</v>
      </c>
      <c r="J36" s="200">
        <v>0.02</v>
      </c>
      <c r="K36" s="200">
        <v>0.02</v>
      </c>
      <c r="L36" s="216">
        <v>78.039215686274872</v>
      </c>
      <c r="M36" s="200">
        <v>0.06</v>
      </c>
      <c r="N36" s="206"/>
      <c r="O36" s="201"/>
      <c r="P36" s="281"/>
    </row>
    <row r="37" spans="1:16" s="2" customFormat="1" ht="14.1" customHeight="1" x14ac:dyDescent="0.25">
      <c r="A37" s="238"/>
      <c r="B37" s="212" t="s">
        <v>35</v>
      </c>
      <c r="C37" s="223">
        <v>225</v>
      </c>
      <c r="D37" s="213"/>
      <c r="E37" s="214">
        <v>4.04</v>
      </c>
      <c r="F37" s="214"/>
      <c r="G37" s="229"/>
      <c r="H37" s="214">
        <v>0.55539999999999901</v>
      </c>
      <c r="I37" s="214">
        <v>3.4846000000000013</v>
      </c>
      <c r="J37" s="214"/>
      <c r="K37" s="214"/>
      <c r="L37" s="217">
        <v>86.252475247524785</v>
      </c>
      <c r="M37" s="214"/>
      <c r="N37" s="206"/>
      <c r="O37" s="281"/>
      <c r="P37" s="281"/>
    </row>
    <row r="38" spans="1:16" s="2" customFormat="1" ht="14.1" customHeight="1" x14ac:dyDescent="0.25">
      <c r="A38" s="238"/>
      <c r="B38" s="212" t="s">
        <v>48</v>
      </c>
      <c r="C38" s="223"/>
      <c r="D38" s="200"/>
      <c r="E38" s="200"/>
      <c r="F38" s="200"/>
      <c r="G38" s="230"/>
      <c r="H38" s="200"/>
      <c r="I38" s="200"/>
      <c r="J38" s="200"/>
      <c r="K38" s="200"/>
      <c r="L38" s="216"/>
      <c r="M38" s="200"/>
      <c r="N38" s="206"/>
      <c r="O38" s="281"/>
      <c r="P38" s="281"/>
    </row>
    <row r="39" spans="1:16" s="2" customFormat="1" ht="14.1" customHeight="1" x14ac:dyDescent="0.25">
      <c r="A39" s="238">
        <v>20</v>
      </c>
      <c r="B39" s="205" t="s">
        <v>49</v>
      </c>
      <c r="C39" s="225">
        <v>66.7</v>
      </c>
      <c r="D39" s="200">
        <v>182.5</v>
      </c>
      <c r="E39" s="200">
        <v>1.08</v>
      </c>
      <c r="F39" s="200">
        <v>182.5</v>
      </c>
      <c r="G39" s="200">
        <v>182.05</v>
      </c>
      <c r="H39" s="200">
        <v>0.30014999999999242</v>
      </c>
      <c r="I39" s="200">
        <v>0.7798500000000077</v>
      </c>
      <c r="J39" s="200">
        <v>0.01</v>
      </c>
      <c r="K39" s="200">
        <v>0.01</v>
      </c>
      <c r="L39" s="216">
        <v>72.208333333334039</v>
      </c>
      <c r="M39" s="240">
        <v>0.04</v>
      </c>
      <c r="N39" s="206"/>
      <c r="O39" s="201"/>
      <c r="P39" s="281"/>
    </row>
    <row r="40" spans="1:16" s="2" customFormat="1" ht="14.1" customHeight="1" x14ac:dyDescent="0.25">
      <c r="A40" s="238">
        <v>21</v>
      </c>
      <c r="B40" s="205" t="s">
        <v>50</v>
      </c>
      <c r="C40" s="225">
        <v>62.8</v>
      </c>
      <c r="D40" s="200">
        <v>177</v>
      </c>
      <c r="E40" s="200">
        <v>1.41</v>
      </c>
      <c r="F40" s="200">
        <v>177</v>
      </c>
      <c r="G40" s="200">
        <v>176.65</v>
      </c>
      <c r="H40" s="200">
        <v>0.21979999999999641</v>
      </c>
      <c r="I40" s="200">
        <v>1.1902000000000035</v>
      </c>
      <c r="J40" s="200">
        <v>0.01</v>
      </c>
      <c r="K40" s="200">
        <v>0.01</v>
      </c>
      <c r="L40" s="216">
        <v>84.411347517730746</v>
      </c>
      <c r="M40" s="240">
        <v>0.05</v>
      </c>
      <c r="N40" s="206"/>
      <c r="O40" s="201"/>
      <c r="P40" s="281"/>
    </row>
    <row r="41" spans="1:16" s="2" customFormat="1" ht="14.1" customHeight="1" x14ac:dyDescent="0.25">
      <c r="A41" s="238">
        <v>22</v>
      </c>
      <c r="B41" s="205" t="s">
        <v>51</v>
      </c>
      <c r="C41" s="225">
        <v>56</v>
      </c>
      <c r="D41" s="200">
        <v>175.25</v>
      </c>
      <c r="E41" s="200">
        <v>1.17</v>
      </c>
      <c r="F41" s="200">
        <v>175.25</v>
      </c>
      <c r="G41" s="200">
        <v>175.1</v>
      </c>
      <c r="H41" s="200">
        <v>8.4000000000003183E-2</v>
      </c>
      <c r="I41" s="200">
        <v>1.0859999999999967</v>
      </c>
      <c r="J41" s="200">
        <v>0.01</v>
      </c>
      <c r="K41" s="200">
        <v>0.01</v>
      </c>
      <c r="L41" s="216">
        <v>92.820512820512548</v>
      </c>
      <c r="M41" s="240">
        <v>0.06</v>
      </c>
      <c r="N41" s="206"/>
      <c r="O41" s="201"/>
      <c r="P41" s="281"/>
    </row>
    <row r="42" spans="1:16" s="2" customFormat="1" ht="14.1" customHeight="1" x14ac:dyDescent="0.25">
      <c r="A42" s="238"/>
      <c r="B42" s="212" t="s">
        <v>35</v>
      </c>
      <c r="C42" s="223">
        <v>185.5</v>
      </c>
      <c r="D42" s="200"/>
      <c r="E42" s="214">
        <v>3.66</v>
      </c>
      <c r="F42" s="214"/>
      <c r="G42" s="229" t="s">
        <v>52</v>
      </c>
      <c r="H42" s="214">
        <v>0.60394999999999199</v>
      </c>
      <c r="I42" s="214">
        <v>3.0560500000000079</v>
      </c>
      <c r="J42" s="214"/>
      <c r="K42" s="214"/>
      <c r="L42" s="217">
        <v>83.498633879781636</v>
      </c>
      <c r="M42" s="214"/>
      <c r="N42" s="206"/>
      <c r="O42" s="281"/>
      <c r="P42" s="281"/>
    </row>
    <row r="43" spans="1:16" s="2" customFormat="1" ht="14.1" customHeight="1" x14ac:dyDescent="0.25">
      <c r="A43" s="238"/>
      <c r="B43" s="212" t="s">
        <v>53</v>
      </c>
      <c r="C43" s="223"/>
      <c r="D43" s="200"/>
      <c r="E43" s="200"/>
      <c r="F43" s="200"/>
      <c r="G43" s="230"/>
      <c r="H43" s="200"/>
      <c r="I43" s="200"/>
      <c r="J43" s="200"/>
      <c r="K43" s="200"/>
      <c r="L43" s="228"/>
      <c r="M43" s="200"/>
      <c r="N43" s="206"/>
      <c r="O43" s="281"/>
      <c r="P43" s="281"/>
    </row>
    <row r="44" spans="1:16" s="2" customFormat="1" ht="14.1" customHeight="1" x14ac:dyDescent="0.25">
      <c r="A44" s="238">
        <v>23</v>
      </c>
      <c r="B44" s="203" t="s">
        <v>54</v>
      </c>
      <c r="C44" s="243">
        <v>184</v>
      </c>
      <c r="D44" s="200">
        <v>212.5</v>
      </c>
      <c r="E44" s="200">
        <v>2.4700000000000002</v>
      </c>
      <c r="F44" s="200">
        <v>212.5</v>
      </c>
      <c r="G44" s="200">
        <v>211.57</v>
      </c>
      <c r="H44" s="200">
        <v>1.38</v>
      </c>
      <c r="I44" s="200">
        <v>1.0900000000000003</v>
      </c>
      <c r="J44" s="200">
        <v>0.15</v>
      </c>
      <c r="K44" s="200">
        <v>0.15</v>
      </c>
      <c r="L44" s="216">
        <v>44.12955465587045</v>
      </c>
      <c r="M44" s="200">
        <v>0.1</v>
      </c>
      <c r="N44" s="206"/>
      <c r="O44" s="282"/>
      <c r="P44" s="281"/>
    </row>
    <row r="45" spans="1:16" s="2" customFormat="1" ht="14.1" customHeight="1" x14ac:dyDescent="0.25">
      <c r="A45" s="238">
        <v>24</v>
      </c>
      <c r="B45" s="203" t="s">
        <v>55</v>
      </c>
      <c r="C45" s="239">
        <v>53</v>
      </c>
      <c r="D45" s="200">
        <v>195.5</v>
      </c>
      <c r="E45" s="200">
        <v>0.61</v>
      </c>
      <c r="F45" s="200">
        <v>195.5</v>
      </c>
      <c r="G45" s="200">
        <v>195.42</v>
      </c>
      <c r="H45" s="200">
        <v>0.04</v>
      </c>
      <c r="I45" s="200">
        <v>0.56999999999999995</v>
      </c>
      <c r="J45" s="200">
        <v>0.15</v>
      </c>
      <c r="K45" s="200">
        <v>0.15</v>
      </c>
      <c r="L45" s="216">
        <v>93.442622950819668</v>
      </c>
      <c r="M45" s="200">
        <v>0.15</v>
      </c>
      <c r="N45" s="206"/>
      <c r="O45" s="283"/>
      <c r="P45" s="281"/>
    </row>
    <row r="46" spans="1:16" s="2" customFormat="1" ht="14.1" customHeight="1" x14ac:dyDescent="0.25">
      <c r="A46" s="238">
        <v>25</v>
      </c>
      <c r="B46" s="203" t="s">
        <v>56</v>
      </c>
      <c r="C46" s="239">
        <v>159</v>
      </c>
      <c r="D46" s="200">
        <v>191.7</v>
      </c>
      <c r="E46" s="200">
        <v>1.74</v>
      </c>
      <c r="F46" s="200">
        <v>191.7</v>
      </c>
      <c r="G46" s="200">
        <v>191.32</v>
      </c>
      <c r="H46" s="200">
        <v>0.53</v>
      </c>
      <c r="I46" s="200">
        <v>1.21</v>
      </c>
      <c r="J46" s="200">
        <v>0.15</v>
      </c>
      <c r="K46" s="200">
        <v>0.15</v>
      </c>
      <c r="L46" s="216">
        <v>69.540229885057471</v>
      </c>
      <c r="M46" s="200">
        <v>0.15</v>
      </c>
      <c r="N46" s="206"/>
      <c r="O46" s="283"/>
      <c r="P46" s="281"/>
    </row>
    <row r="47" spans="1:16" s="2" customFormat="1" ht="14.1" customHeight="1" x14ac:dyDescent="0.25">
      <c r="A47" s="238">
        <v>26</v>
      </c>
      <c r="B47" s="203" t="s">
        <v>57</v>
      </c>
      <c r="C47" s="239">
        <v>353</v>
      </c>
      <c r="D47" s="200">
        <v>189.5</v>
      </c>
      <c r="E47" s="200">
        <v>1.93</v>
      </c>
      <c r="F47" s="200">
        <v>189.5</v>
      </c>
      <c r="G47" s="200">
        <v>189.41</v>
      </c>
      <c r="H47" s="200">
        <v>0.16</v>
      </c>
      <c r="I47" s="200">
        <v>1.77</v>
      </c>
      <c r="J47" s="200">
        <v>0.25</v>
      </c>
      <c r="K47" s="200">
        <v>0.25</v>
      </c>
      <c r="L47" s="216">
        <v>91.709844559585491</v>
      </c>
      <c r="M47" s="200">
        <v>0.2</v>
      </c>
      <c r="N47" s="206"/>
      <c r="O47" s="283"/>
      <c r="P47" s="281"/>
    </row>
    <row r="48" spans="1:16" s="2" customFormat="1" ht="14.1" customHeight="1" x14ac:dyDescent="0.25">
      <c r="A48" s="238">
        <v>27</v>
      </c>
      <c r="B48" s="203" t="s">
        <v>58</v>
      </c>
      <c r="C48" s="239">
        <v>55.5</v>
      </c>
      <c r="D48" s="200">
        <v>186</v>
      </c>
      <c r="E48" s="200">
        <v>1.07</v>
      </c>
      <c r="F48" s="200">
        <v>186</v>
      </c>
      <c r="G48" s="200">
        <v>185.64</v>
      </c>
      <c r="H48" s="200">
        <v>0.18</v>
      </c>
      <c r="I48" s="200">
        <v>0.89000000000000012</v>
      </c>
      <c r="J48" s="200">
        <v>0.3</v>
      </c>
      <c r="K48" s="200">
        <v>0.3</v>
      </c>
      <c r="L48" s="216">
        <v>83.177570093457959</v>
      </c>
      <c r="M48" s="200">
        <v>0.25</v>
      </c>
      <c r="N48" s="206"/>
      <c r="O48" s="290"/>
      <c r="P48" s="281"/>
    </row>
    <row r="49" spans="1:27" s="2" customFormat="1" ht="14.1" customHeight="1" x14ac:dyDescent="0.25">
      <c r="A49" s="242">
        <v>28</v>
      </c>
      <c r="B49" s="203" t="s">
        <v>59</v>
      </c>
      <c r="C49" s="239">
        <v>90</v>
      </c>
      <c r="D49" s="200">
        <v>182.4</v>
      </c>
      <c r="E49" s="200">
        <v>1.47</v>
      </c>
      <c r="F49" s="200">
        <v>182.4</v>
      </c>
      <c r="G49" s="200">
        <v>182.12</v>
      </c>
      <c r="H49" s="200">
        <v>0.27</v>
      </c>
      <c r="I49" s="200">
        <v>1.2</v>
      </c>
      <c r="J49" s="200">
        <v>0.3</v>
      </c>
      <c r="K49" s="200">
        <v>0.3</v>
      </c>
      <c r="L49" s="216">
        <v>38</v>
      </c>
      <c r="M49" s="200">
        <v>0.3</v>
      </c>
      <c r="N49" s="206"/>
      <c r="O49" s="290"/>
      <c r="P49" s="281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</row>
    <row r="50" spans="1:27" s="2" customFormat="1" ht="14.1" customHeight="1" x14ac:dyDescent="0.25">
      <c r="A50" s="227">
        <v>29</v>
      </c>
      <c r="B50" s="205" t="s">
        <v>60</v>
      </c>
      <c r="C50" s="225">
        <v>58</v>
      </c>
      <c r="D50" s="200">
        <v>173</v>
      </c>
      <c r="E50" s="200">
        <v>1.1299999999999999</v>
      </c>
      <c r="F50" s="200">
        <v>173</v>
      </c>
      <c r="G50" s="200">
        <v>173</v>
      </c>
      <c r="H50" s="200">
        <v>0</v>
      </c>
      <c r="I50" s="200">
        <v>1.1299999999999999</v>
      </c>
      <c r="J50" s="200">
        <v>0.01</v>
      </c>
      <c r="K50" s="200">
        <v>0.01</v>
      </c>
      <c r="L50" s="216">
        <v>100</v>
      </c>
      <c r="M50" s="200">
        <v>0.35</v>
      </c>
      <c r="N50" s="206"/>
      <c r="O50" s="201"/>
      <c r="P50" s="281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</row>
    <row r="51" spans="1:27" s="2" customFormat="1" ht="14.1" customHeight="1" x14ac:dyDescent="0.25">
      <c r="A51" s="227">
        <v>30</v>
      </c>
      <c r="B51" s="203" t="s">
        <v>61</v>
      </c>
      <c r="C51" s="225">
        <v>68</v>
      </c>
      <c r="D51" s="200">
        <v>169</v>
      </c>
      <c r="E51" s="200">
        <v>1.2</v>
      </c>
      <c r="F51" s="200">
        <v>169</v>
      </c>
      <c r="G51" s="200">
        <v>168.63</v>
      </c>
      <c r="H51" s="200">
        <v>0.2516000000000031</v>
      </c>
      <c r="I51" s="200">
        <v>0.9483999999999968</v>
      </c>
      <c r="J51" s="200">
        <v>0.01</v>
      </c>
      <c r="K51" s="200">
        <v>0.01</v>
      </c>
      <c r="L51" s="216">
        <v>79.033333333333061</v>
      </c>
      <c r="M51" s="200">
        <v>0.4</v>
      </c>
      <c r="N51" s="206"/>
      <c r="O51" s="201"/>
      <c r="P51" s="281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</row>
    <row r="52" spans="1:27" s="2" customFormat="1" ht="14.1" customHeight="1" x14ac:dyDescent="0.25">
      <c r="A52" s="227">
        <v>31</v>
      </c>
      <c r="B52" s="205" t="s">
        <v>62</v>
      </c>
      <c r="C52" s="225">
        <v>102</v>
      </c>
      <c r="D52" s="200">
        <v>163</v>
      </c>
      <c r="E52" s="200">
        <v>2.5</v>
      </c>
      <c r="F52" s="200">
        <v>163</v>
      </c>
      <c r="G52" s="200">
        <v>162.94999999999999</v>
      </c>
      <c r="H52" s="200">
        <v>5.1000000000011599E-2</v>
      </c>
      <c r="I52" s="200">
        <v>2.4489999999999883</v>
      </c>
      <c r="J52" s="200">
        <v>0.01</v>
      </c>
      <c r="K52" s="200">
        <v>0.01</v>
      </c>
      <c r="L52" s="216">
        <v>97.959999999999539</v>
      </c>
      <c r="M52" s="200">
        <v>0.45</v>
      </c>
      <c r="N52" s="206"/>
      <c r="O52" s="201"/>
      <c r="P52" s="281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</row>
    <row r="53" spans="1:27" s="2" customFormat="1" ht="14.1" customHeight="1" x14ac:dyDescent="0.25">
      <c r="A53" s="227">
        <v>32</v>
      </c>
      <c r="B53" s="205" t="s">
        <v>63</v>
      </c>
      <c r="C53" s="225">
        <v>78</v>
      </c>
      <c r="D53" s="200">
        <v>160.1</v>
      </c>
      <c r="E53" s="200">
        <v>1.28</v>
      </c>
      <c r="F53" s="200">
        <v>160.1</v>
      </c>
      <c r="G53" s="200">
        <v>160.38</v>
      </c>
      <c r="H53" s="200">
        <v>-0.21840000000000087</v>
      </c>
      <c r="I53" s="200">
        <v>1.4984000000000008</v>
      </c>
      <c r="J53" s="200">
        <v>0.02</v>
      </c>
      <c r="K53" s="200">
        <v>0.02</v>
      </c>
      <c r="L53" s="216">
        <v>117.06250000000007</v>
      </c>
      <c r="M53" s="200">
        <v>0.5</v>
      </c>
      <c r="N53" s="206"/>
      <c r="O53" s="201"/>
      <c r="P53" s="281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</row>
    <row r="54" spans="1:27" s="2" customFormat="1" ht="14.1" customHeight="1" x14ac:dyDescent="0.25">
      <c r="A54" s="227"/>
      <c r="B54" s="212" t="s">
        <v>35</v>
      </c>
      <c r="C54" s="223">
        <v>1200.5</v>
      </c>
      <c r="D54" s="200"/>
      <c r="E54" s="214">
        <v>15.4</v>
      </c>
      <c r="F54" s="214"/>
      <c r="G54" s="229"/>
      <c r="H54" s="214">
        <v>2.6442000000000139</v>
      </c>
      <c r="I54" s="214">
        <v>12.755799999999986</v>
      </c>
      <c r="J54" s="214"/>
      <c r="K54" s="245"/>
      <c r="L54" s="217">
        <v>82.829870129870031</v>
      </c>
      <c r="M54" s="245"/>
      <c r="N54" s="206"/>
      <c r="O54" s="281"/>
      <c r="P54" s="281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</row>
    <row r="55" spans="1:27" s="2" customFormat="1" ht="14.1" customHeight="1" x14ac:dyDescent="0.25">
      <c r="A55" s="227"/>
      <c r="B55" s="212" t="s">
        <v>64</v>
      </c>
      <c r="C55" s="223"/>
      <c r="D55" s="225"/>
      <c r="E55" s="200"/>
      <c r="F55" s="243"/>
      <c r="G55" s="246"/>
      <c r="H55" s="243"/>
      <c r="I55" s="243"/>
      <c r="J55" s="225"/>
      <c r="K55" s="225"/>
      <c r="L55" s="247"/>
      <c r="M55" s="225"/>
      <c r="N55" s="206"/>
      <c r="O55" s="281"/>
      <c r="P55" s="281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</row>
    <row r="56" spans="1:27" s="2" customFormat="1" ht="14.1" customHeight="1" x14ac:dyDescent="0.25">
      <c r="A56" s="227">
        <v>33</v>
      </c>
      <c r="B56" s="203" t="s">
        <v>65</v>
      </c>
      <c r="C56" s="239">
        <v>73.430000000000007</v>
      </c>
      <c r="D56" s="200">
        <v>217.9</v>
      </c>
      <c r="E56" s="200">
        <v>1.1200000000000001</v>
      </c>
      <c r="F56" s="200">
        <v>217.9</v>
      </c>
      <c r="G56" s="200">
        <v>217.6</v>
      </c>
      <c r="H56" s="200">
        <v>0.21</v>
      </c>
      <c r="I56" s="200">
        <v>0.91000000000000014</v>
      </c>
      <c r="J56" s="200">
        <v>7.0000000000000007E-2</v>
      </c>
      <c r="K56" s="200">
        <v>7.0000000000000007E-2</v>
      </c>
      <c r="L56" s="216">
        <v>81.25</v>
      </c>
      <c r="M56" s="200">
        <v>0.01</v>
      </c>
      <c r="N56" s="206"/>
      <c r="O56" s="281"/>
      <c r="P56" s="281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</row>
    <row r="57" spans="1:27" s="2" customFormat="1" ht="14.1" customHeight="1" x14ac:dyDescent="0.25">
      <c r="A57" s="227">
        <v>34</v>
      </c>
      <c r="B57" s="203" t="s">
        <v>66</v>
      </c>
      <c r="C57" s="239">
        <v>158</v>
      </c>
      <c r="D57" s="200">
        <v>211.5</v>
      </c>
      <c r="E57" s="200">
        <v>1.02</v>
      </c>
      <c r="F57" s="200">
        <v>211.5</v>
      </c>
      <c r="G57" s="200">
        <v>211.09</v>
      </c>
      <c r="H57" s="200">
        <v>0.37</v>
      </c>
      <c r="I57" s="200">
        <v>0.65</v>
      </c>
      <c r="J57" s="200">
        <v>0.08</v>
      </c>
      <c r="K57" s="200">
        <v>0.08</v>
      </c>
      <c r="L57" s="216">
        <v>63.725490196078432</v>
      </c>
      <c r="M57" s="200">
        <v>0.04</v>
      </c>
      <c r="N57" s="206"/>
      <c r="O57" s="281"/>
      <c r="P57" s="281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</row>
    <row r="58" spans="1:27" s="2" customFormat="1" ht="14.1" customHeight="1" x14ac:dyDescent="0.25">
      <c r="A58" s="219"/>
      <c r="B58" s="265"/>
      <c r="C58" s="171" t="s">
        <v>2</v>
      </c>
      <c r="D58" s="172"/>
      <c r="E58" s="172"/>
      <c r="F58" s="173" t="s">
        <v>3</v>
      </c>
      <c r="G58" s="173"/>
      <c r="H58" s="173"/>
      <c r="I58" s="173"/>
      <c r="J58" s="173"/>
      <c r="K58" s="173"/>
      <c r="L58" s="174" t="s">
        <v>4</v>
      </c>
      <c r="M58" s="175" t="s">
        <v>5</v>
      </c>
      <c r="N58" s="206"/>
      <c r="O58" s="281"/>
      <c r="P58" s="281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</row>
    <row r="59" spans="1:27" s="2" customFormat="1" ht="14.1" customHeight="1" x14ac:dyDescent="0.25">
      <c r="A59" s="241"/>
      <c r="B59" s="176" t="s">
        <v>6</v>
      </c>
      <c r="C59" s="271" t="s">
        <v>7</v>
      </c>
      <c r="D59" s="269" t="s">
        <v>8</v>
      </c>
      <c r="E59" s="177" t="s">
        <v>85</v>
      </c>
      <c r="F59" s="269" t="s">
        <v>10</v>
      </c>
      <c r="G59" s="256" t="s">
        <v>11</v>
      </c>
      <c r="H59" s="269" t="s">
        <v>12</v>
      </c>
      <c r="I59" s="256" t="s">
        <v>13</v>
      </c>
      <c r="J59" s="269" t="s">
        <v>14</v>
      </c>
      <c r="K59" s="174" t="s">
        <v>83</v>
      </c>
      <c r="L59" s="174"/>
      <c r="M59" s="175"/>
      <c r="N59" s="206"/>
      <c r="O59" s="281"/>
      <c r="P59" s="281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</row>
    <row r="60" spans="1:27" s="2" customFormat="1" ht="14.1" customHeight="1" x14ac:dyDescent="0.25">
      <c r="A60" s="241"/>
      <c r="B60" s="176"/>
      <c r="C60" s="272"/>
      <c r="D60" s="259"/>
      <c r="E60" s="178"/>
      <c r="F60" s="259" t="s">
        <v>16</v>
      </c>
      <c r="G60" s="257" t="s">
        <v>87</v>
      </c>
      <c r="H60" s="259" t="s">
        <v>86</v>
      </c>
      <c r="I60" s="257"/>
      <c r="J60" s="261" t="s">
        <v>19</v>
      </c>
      <c r="K60" s="174"/>
      <c r="L60" s="174"/>
      <c r="M60" s="175"/>
      <c r="N60" s="206"/>
      <c r="O60" s="281"/>
      <c r="P60" s="281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</row>
    <row r="61" spans="1:27" s="2" customFormat="1" ht="14.1" customHeight="1" x14ac:dyDescent="0.25">
      <c r="A61" s="241"/>
      <c r="B61" s="262"/>
      <c r="C61" s="272"/>
      <c r="D61" s="259"/>
      <c r="E61" s="178"/>
      <c r="F61" s="259" t="s">
        <v>17</v>
      </c>
      <c r="G61" s="257"/>
      <c r="H61" s="233"/>
      <c r="I61" s="268"/>
      <c r="J61" s="259"/>
      <c r="K61" s="174"/>
      <c r="L61" s="174"/>
      <c r="M61" s="175"/>
      <c r="N61" s="206"/>
      <c r="O61" s="281"/>
      <c r="P61" s="281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</row>
    <row r="62" spans="1:27" s="2" customFormat="1" ht="14.1" customHeight="1" x14ac:dyDescent="0.25">
      <c r="A62" s="221"/>
      <c r="B62" s="260"/>
      <c r="C62" s="204" t="s">
        <v>20</v>
      </c>
      <c r="D62" s="270" t="s">
        <v>21</v>
      </c>
      <c r="E62" s="179"/>
      <c r="F62" s="270" t="s">
        <v>21</v>
      </c>
      <c r="G62" s="258" t="s">
        <v>21</v>
      </c>
      <c r="H62" s="270" t="s">
        <v>22</v>
      </c>
      <c r="I62" s="258" t="s">
        <v>22</v>
      </c>
      <c r="J62" s="270" t="s">
        <v>23</v>
      </c>
      <c r="K62" s="174"/>
      <c r="L62" s="174"/>
      <c r="M62" s="175"/>
      <c r="N62" s="206"/>
      <c r="O62" s="283"/>
      <c r="P62" s="281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</row>
    <row r="63" spans="1:27" s="23" customFormat="1" ht="14.1" customHeight="1" x14ac:dyDescent="0.25">
      <c r="A63" s="219">
        <v>1</v>
      </c>
      <c r="B63" s="263">
        <v>2</v>
      </c>
      <c r="C63" s="263">
        <v>3</v>
      </c>
      <c r="D63" s="266">
        <v>4</v>
      </c>
      <c r="E63" s="263">
        <v>5</v>
      </c>
      <c r="F63" s="267">
        <v>6</v>
      </c>
      <c r="G63" s="263">
        <v>7</v>
      </c>
      <c r="H63" s="267">
        <v>8</v>
      </c>
      <c r="I63" s="263">
        <v>9</v>
      </c>
      <c r="J63" s="264">
        <v>10</v>
      </c>
      <c r="K63" s="263">
        <v>11</v>
      </c>
      <c r="L63" s="240">
        <v>12</v>
      </c>
      <c r="M63" s="240">
        <v>13</v>
      </c>
      <c r="N63" s="206"/>
      <c r="O63" s="283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</row>
    <row r="64" spans="1:27" s="2" customFormat="1" ht="14.1" customHeight="1" x14ac:dyDescent="0.25">
      <c r="A64" s="227">
        <v>35</v>
      </c>
      <c r="B64" s="203" t="s">
        <v>67</v>
      </c>
      <c r="C64" s="239">
        <v>156.4</v>
      </c>
      <c r="D64" s="200">
        <v>189.2</v>
      </c>
      <c r="E64" s="200">
        <v>1.58</v>
      </c>
      <c r="F64" s="200">
        <v>189.2</v>
      </c>
      <c r="G64" s="200">
        <v>188.78</v>
      </c>
      <c r="H64" s="200">
        <v>0.43</v>
      </c>
      <c r="I64" s="200">
        <v>1.1500000000000001</v>
      </c>
      <c r="J64" s="200">
        <v>0.09</v>
      </c>
      <c r="K64" s="200">
        <v>0.09</v>
      </c>
      <c r="L64" s="216">
        <v>72.784810126582286</v>
      </c>
      <c r="M64" s="200">
        <v>0.06</v>
      </c>
      <c r="N64" s="206"/>
      <c r="O64" s="283"/>
      <c r="P64" s="281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</row>
    <row r="65" spans="1:16" s="2" customFormat="1" ht="14.1" customHeight="1" x14ac:dyDescent="0.25">
      <c r="A65" s="227">
        <v>36</v>
      </c>
      <c r="B65" s="203" t="s">
        <v>68</v>
      </c>
      <c r="C65" s="239">
        <v>109.5</v>
      </c>
      <c r="D65" s="200">
        <v>184.5</v>
      </c>
      <c r="E65" s="200">
        <v>1.45</v>
      </c>
      <c r="F65" s="200">
        <v>184.5</v>
      </c>
      <c r="G65" s="200">
        <v>184.23</v>
      </c>
      <c r="H65" s="200">
        <v>0.28999999999999998</v>
      </c>
      <c r="I65" s="200">
        <v>1.1599999999999999</v>
      </c>
      <c r="J65" s="200">
        <v>0.08</v>
      </c>
      <c r="K65" s="200">
        <v>0.08</v>
      </c>
      <c r="L65" s="216">
        <v>79.999999999999986</v>
      </c>
      <c r="M65" s="200">
        <v>7.0000000000000007E-2</v>
      </c>
      <c r="N65" s="206"/>
      <c r="O65" s="201"/>
      <c r="P65" s="281"/>
    </row>
    <row r="66" spans="1:16" s="2" customFormat="1" ht="14.1" customHeight="1" x14ac:dyDescent="0.25">
      <c r="A66" s="227">
        <v>37</v>
      </c>
      <c r="B66" s="203" t="s">
        <v>69</v>
      </c>
      <c r="C66" s="225">
        <v>105</v>
      </c>
      <c r="D66" s="200">
        <v>182.6</v>
      </c>
      <c r="E66" s="200">
        <v>1.7</v>
      </c>
      <c r="F66" s="200">
        <v>182.6</v>
      </c>
      <c r="G66" s="200" t="s">
        <v>37</v>
      </c>
      <c r="H66" s="200" t="s">
        <v>37</v>
      </c>
      <c r="I66" s="200" t="s">
        <v>37</v>
      </c>
      <c r="J66" s="200" t="s">
        <v>37</v>
      </c>
      <c r="K66" s="200" t="s">
        <v>37</v>
      </c>
      <c r="L66" s="216" t="s">
        <v>37</v>
      </c>
      <c r="M66" s="200">
        <v>0.08</v>
      </c>
      <c r="N66" s="206"/>
      <c r="O66" s="201"/>
      <c r="P66" s="281"/>
    </row>
    <row r="67" spans="1:16" s="2" customFormat="1" ht="14.1" customHeight="1" x14ac:dyDescent="0.25">
      <c r="A67" s="227">
        <v>38</v>
      </c>
      <c r="B67" s="205" t="s">
        <v>70</v>
      </c>
      <c r="C67" s="225">
        <v>124.8</v>
      </c>
      <c r="D67" s="200">
        <v>97.97</v>
      </c>
      <c r="E67" s="200">
        <v>2.5</v>
      </c>
      <c r="F67" s="200">
        <v>97.97</v>
      </c>
      <c r="G67" s="200">
        <v>97.97</v>
      </c>
      <c r="H67" s="200">
        <v>0</v>
      </c>
      <c r="I67" s="200">
        <v>2.5</v>
      </c>
      <c r="J67" s="200">
        <v>0.15</v>
      </c>
      <c r="K67" s="200">
        <v>0.15</v>
      </c>
      <c r="L67" s="216">
        <v>100</v>
      </c>
      <c r="M67" s="200">
        <v>0.15</v>
      </c>
      <c r="N67" s="206"/>
      <c r="O67" s="281"/>
      <c r="P67" s="281"/>
    </row>
    <row r="68" spans="1:16" s="2" customFormat="1" ht="14.1" customHeight="1" x14ac:dyDescent="0.25">
      <c r="A68" s="227"/>
      <c r="B68" s="212" t="s">
        <v>35</v>
      </c>
      <c r="C68" s="223">
        <v>727.13</v>
      </c>
      <c r="D68" s="213"/>
      <c r="E68" s="214">
        <v>9.370000000000001</v>
      </c>
      <c r="F68" s="214"/>
      <c r="G68" s="229"/>
      <c r="H68" s="214">
        <v>1.2999999999999998</v>
      </c>
      <c r="I68" s="214">
        <v>6.370000000000001</v>
      </c>
      <c r="J68" s="214"/>
      <c r="K68" s="214"/>
      <c r="L68" s="217">
        <v>67.982924226254013</v>
      </c>
      <c r="M68" s="214"/>
      <c r="N68" s="206"/>
      <c r="O68" s="281"/>
      <c r="P68" s="281"/>
    </row>
    <row r="69" spans="1:16" s="2" customFormat="1" ht="14.1" customHeight="1" x14ac:dyDescent="0.25">
      <c r="A69" s="227"/>
      <c r="B69" s="212" t="s">
        <v>71</v>
      </c>
      <c r="C69" s="223"/>
      <c r="D69" s="248"/>
      <c r="E69" s="249"/>
      <c r="F69" s="248"/>
      <c r="G69" s="250"/>
      <c r="H69" s="248"/>
      <c r="I69" s="248"/>
      <c r="J69" s="200"/>
      <c r="K69" s="248"/>
      <c r="L69" s="228"/>
      <c r="M69" s="248"/>
      <c r="N69" s="206"/>
      <c r="O69" s="281"/>
      <c r="P69" s="281"/>
    </row>
    <row r="70" spans="1:16" s="2" customFormat="1" ht="14.1" customHeight="1" x14ac:dyDescent="0.25">
      <c r="A70" s="227">
        <v>39</v>
      </c>
      <c r="B70" s="203" t="s">
        <v>72</v>
      </c>
      <c r="C70" s="251">
        <v>78</v>
      </c>
      <c r="D70" s="208">
        <v>174.5</v>
      </c>
      <c r="E70" s="208"/>
      <c r="F70" s="200"/>
      <c r="G70" s="209">
        <v>173.74</v>
      </c>
      <c r="H70" s="209">
        <v>0.59</v>
      </c>
      <c r="I70" s="209">
        <v>-0.59</v>
      </c>
      <c r="J70" s="210">
        <v>0</v>
      </c>
      <c r="K70" s="210">
        <v>0</v>
      </c>
      <c r="L70" s="211" t="e">
        <v>#DIV/0!</v>
      </c>
      <c r="M70" s="209">
        <v>0.02</v>
      </c>
      <c r="N70" s="234"/>
      <c r="O70" s="284"/>
      <c r="P70" s="281"/>
    </row>
    <row r="71" spans="1:16" ht="14.1" customHeight="1" x14ac:dyDescent="0.25">
      <c r="A71" s="227">
        <v>40</v>
      </c>
      <c r="B71" s="203" t="s">
        <v>73</v>
      </c>
      <c r="C71" s="239">
        <v>220</v>
      </c>
      <c r="D71" s="200">
        <v>168.8</v>
      </c>
      <c r="E71" s="200">
        <v>4.8</v>
      </c>
      <c r="F71" s="200">
        <v>168.8</v>
      </c>
      <c r="G71" s="200">
        <v>168.42</v>
      </c>
      <c r="H71" s="200">
        <v>0.83600000000005248</v>
      </c>
      <c r="I71" s="200">
        <v>3.9639999999999471</v>
      </c>
      <c r="J71" s="200">
        <v>0</v>
      </c>
      <c r="K71" s="200">
        <v>0</v>
      </c>
      <c r="L71" s="216">
        <v>82.583333333332234</v>
      </c>
      <c r="M71" s="200">
        <v>7.0000000000000007E-2</v>
      </c>
      <c r="N71" s="206"/>
      <c r="O71" s="283"/>
      <c r="P71" s="281"/>
    </row>
    <row r="72" spans="1:16" ht="14.1" customHeight="1" x14ac:dyDescent="0.25">
      <c r="A72" s="227"/>
      <c r="B72" s="212" t="s">
        <v>35</v>
      </c>
      <c r="C72" s="223">
        <v>298</v>
      </c>
      <c r="D72" s="213"/>
      <c r="E72" s="214">
        <v>4.8</v>
      </c>
      <c r="F72" s="214"/>
      <c r="G72" s="229"/>
      <c r="H72" s="214">
        <v>0.83600000000005248</v>
      </c>
      <c r="I72" s="214">
        <v>3.9639999999999471</v>
      </c>
      <c r="J72" s="215"/>
      <c r="K72" s="214"/>
      <c r="L72" s="217">
        <v>82.583333333332234</v>
      </c>
      <c r="M72" s="214"/>
      <c r="N72" s="206"/>
      <c r="O72" s="281"/>
      <c r="P72" s="281"/>
    </row>
    <row r="73" spans="1:16" ht="14.1" customHeight="1" x14ac:dyDescent="0.25">
      <c r="A73" s="227"/>
      <c r="B73" s="212" t="s">
        <v>74</v>
      </c>
      <c r="C73" s="223"/>
      <c r="D73" s="200"/>
      <c r="E73" s="245"/>
      <c r="F73" s="245"/>
      <c r="G73" s="252"/>
      <c r="H73" s="245"/>
      <c r="I73" s="245"/>
      <c r="J73" s="245"/>
      <c r="K73" s="245"/>
      <c r="L73" s="253"/>
      <c r="M73" s="245"/>
      <c r="N73" s="206"/>
      <c r="O73" s="281"/>
      <c r="P73" s="281"/>
    </row>
    <row r="74" spans="1:16" x14ac:dyDescent="0.25">
      <c r="A74" s="227">
        <v>41</v>
      </c>
      <c r="B74" s="205" t="s">
        <v>75</v>
      </c>
      <c r="C74" s="225">
        <v>54.1</v>
      </c>
      <c r="D74" s="225">
        <v>152.5</v>
      </c>
      <c r="E74" s="225">
        <v>1.42</v>
      </c>
      <c r="F74" s="200">
        <v>152.5</v>
      </c>
      <c r="G74" s="225">
        <v>149.81</v>
      </c>
      <c r="H74" s="200">
        <v>1.41</v>
      </c>
      <c r="I74" s="200">
        <v>1.0000000000000009E-2</v>
      </c>
      <c r="J74" s="225">
        <v>0</v>
      </c>
      <c r="K74" s="225">
        <v>0</v>
      </c>
      <c r="L74" s="216">
        <v>0.70422535211267667</v>
      </c>
      <c r="M74" s="225">
        <v>0.05</v>
      </c>
      <c r="N74" s="237" t="s">
        <v>88</v>
      </c>
      <c r="O74" s="201"/>
      <c r="P74" s="281"/>
    </row>
    <row r="75" spans="1:16" x14ac:dyDescent="0.25">
      <c r="A75" s="227"/>
      <c r="B75" s="212" t="s">
        <v>76</v>
      </c>
      <c r="C75" s="223"/>
      <c r="D75" s="225"/>
      <c r="E75" s="225"/>
      <c r="F75" s="225"/>
      <c r="G75" s="254"/>
      <c r="H75" s="225"/>
      <c r="I75" s="200"/>
      <c r="J75" s="225"/>
      <c r="K75" s="225"/>
      <c r="L75" s="231"/>
      <c r="M75" s="225"/>
      <c r="N75" s="197"/>
      <c r="O75" s="198"/>
      <c r="P75" s="281"/>
    </row>
    <row r="76" spans="1:16" ht="26.25" customHeight="1" x14ac:dyDescent="0.25">
      <c r="A76" s="227">
        <v>42</v>
      </c>
      <c r="B76" s="203" t="s">
        <v>77</v>
      </c>
      <c r="C76" s="225">
        <v>59.6</v>
      </c>
      <c r="D76" s="225">
        <v>159.87</v>
      </c>
      <c r="E76" s="225">
        <v>1.19</v>
      </c>
      <c r="F76" s="225">
        <v>159.87</v>
      </c>
      <c r="G76" s="225">
        <v>159.62</v>
      </c>
      <c r="H76" s="225">
        <v>0.14899999999999999</v>
      </c>
      <c r="I76" s="225">
        <v>1.0409999999999999</v>
      </c>
      <c r="J76" s="225">
        <v>0.01</v>
      </c>
      <c r="K76" s="225">
        <v>0.01</v>
      </c>
      <c r="L76" s="231">
        <v>87.47899159663865</v>
      </c>
      <c r="M76" s="225">
        <v>0.01</v>
      </c>
      <c r="N76" s="289"/>
      <c r="O76" s="199"/>
      <c r="P76" s="281"/>
    </row>
    <row r="77" spans="1:16" x14ac:dyDescent="0.25">
      <c r="A77" s="227"/>
      <c r="B77" s="212" t="s">
        <v>78</v>
      </c>
      <c r="C77" s="223"/>
      <c r="D77" s="225"/>
      <c r="E77" s="225"/>
      <c r="F77" s="225"/>
      <c r="G77" s="254"/>
      <c r="H77" s="225"/>
      <c r="I77" s="225"/>
      <c r="J77" s="225"/>
      <c r="K77" s="225"/>
      <c r="L77" s="232"/>
      <c r="M77" s="225"/>
      <c r="N77" s="197"/>
      <c r="O77" s="198"/>
      <c r="P77" s="281"/>
    </row>
    <row r="78" spans="1:16" x14ac:dyDescent="0.25">
      <c r="A78" s="227"/>
      <c r="B78" s="255" t="s">
        <v>81</v>
      </c>
      <c r="C78" s="287">
        <v>6101.0440000000008</v>
      </c>
      <c r="D78" s="200"/>
      <c r="E78" s="214">
        <v>108.95400000000001</v>
      </c>
      <c r="F78" s="214"/>
      <c r="G78" s="214"/>
      <c r="H78" s="214">
        <v>19.338109800000105</v>
      </c>
      <c r="I78" s="217">
        <v>87.9618901999999</v>
      </c>
      <c r="J78" s="214"/>
      <c r="K78" s="214"/>
      <c r="L78" s="214">
        <v>80.733052664427092</v>
      </c>
      <c r="M78" s="245"/>
      <c r="N78" s="197"/>
      <c r="O78" s="285"/>
      <c r="P78" s="281"/>
    </row>
    <row r="79" spans="1:16" x14ac:dyDescent="0.25">
      <c r="A79" s="274"/>
      <c r="B79" s="195" t="s">
        <v>89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7"/>
      <c r="O79" s="198"/>
      <c r="P79" s="281"/>
    </row>
    <row r="80" spans="1:16" s="23" customFormat="1" x14ac:dyDescent="0.25">
      <c r="A80" s="275">
        <v>1</v>
      </c>
      <c r="B80" s="273" t="s">
        <v>90</v>
      </c>
      <c r="C80" s="276">
        <v>116.98</v>
      </c>
      <c r="D80" s="276">
        <v>176.4</v>
      </c>
      <c r="E80" s="276">
        <v>2.36</v>
      </c>
      <c r="F80" s="200">
        <v>176.4</v>
      </c>
      <c r="G80" s="200">
        <v>175.65</v>
      </c>
      <c r="H80" s="200">
        <v>0.87734999999999996</v>
      </c>
      <c r="I80" s="200">
        <v>1.48265</v>
      </c>
      <c r="J80" s="276">
        <v>0.02</v>
      </c>
      <c r="K80" s="276">
        <v>0.02</v>
      </c>
      <c r="L80" s="216">
        <v>62.824152542372893</v>
      </c>
      <c r="M80" s="276"/>
      <c r="N80" s="218"/>
      <c r="O80" s="286"/>
      <c r="P80" s="237"/>
    </row>
    <row r="81" spans="1:16" x14ac:dyDescent="0.25">
      <c r="A81" s="277">
        <v>2</v>
      </c>
      <c r="B81" s="203" t="s">
        <v>91</v>
      </c>
      <c r="C81" s="200">
        <v>339</v>
      </c>
      <c r="D81" s="200">
        <v>169.5</v>
      </c>
      <c r="E81" s="200">
        <v>4.0599999999999996</v>
      </c>
      <c r="F81" s="200">
        <v>169.5</v>
      </c>
      <c r="G81" s="200">
        <v>168.55</v>
      </c>
      <c r="H81" s="200">
        <v>3.2204999999999617</v>
      </c>
      <c r="I81" s="200">
        <v>0.83950000000003788</v>
      </c>
      <c r="J81" s="207">
        <v>4.2000000000000003E-2</v>
      </c>
      <c r="K81" s="207">
        <v>4.2000000000000003E-2</v>
      </c>
      <c r="L81" s="216">
        <v>20.677339901478767</v>
      </c>
      <c r="M81" s="200"/>
      <c r="N81" s="197"/>
      <c r="O81" s="281"/>
      <c r="P81" s="281"/>
    </row>
    <row r="82" spans="1:16" x14ac:dyDescent="0.25">
      <c r="A82" s="277">
        <v>3</v>
      </c>
      <c r="B82" s="205" t="s">
        <v>92</v>
      </c>
      <c r="C82" s="200">
        <v>40.200000000000003</v>
      </c>
      <c r="D82" s="200">
        <v>180.1</v>
      </c>
      <c r="E82" s="200">
        <v>1</v>
      </c>
      <c r="F82" s="200">
        <v>180.1</v>
      </c>
      <c r="G82" s="200">
        <v>177.8</v>
      </c>
      <c r="H82" s="200">
        <v>0.92459999999999321</v>
      </c>
      <c r="I82" s="200">
        <v>7.5400000000006795E-2</v>
      </c>
      <c r="J82" s="200">
        <v>0</v>
      </c>
      <c r="K82" s="200">
        <v>0</v>
      </c>
      <c r="L82" s="216">
        <v>7.5400000000006795</v>
      </c>
      <c r="M82" s="200"/>
      <c r="N82" s="197"/>
      <c r="O82" s="281"/>
      <c r="P82" s="281"/>
    </row>
    <row r="83" spans="1:16" x14ac:dyDescent="0.25">
      <c r="A83" s="278"/>
      <c r="B83" s="279"/>
      <c r="C83" s="214"/>
      <c r="D83" s="214"/>
      <c r="E83" s="214">
        <v>7.42</v>
      </c>
      <c r="F83" s="214"/>
      <c r="G83" s="280"/>
      <c r="H83" s="214">
        <v>5.0224499999999548</v>
      </c>
      <c r="I83" s="214">
        <v>2.3975500000000447</v>
      </c>
      <c r="J83" s="214"/>
      <c r="K83" s="214"/>
      <c r="L83" s="217">
        <v>32.311994609165019</v>
      </c>
      <c r="M83" s="214"/>
      <c r="N83" s="197"/>
      <c r="O83" s="281"/>
      <c r="P83" s="281"/>
    </row>
    <row r="84" spans="1:16" x14ac:dyDescent="0.25">
      <c r="A84" s="35"/>
      <c r="B84" s="36"/>
      <c r="C84" s="25"/>
      <c r="D84" s="25"/>
      <c r="E84" s="25"/>
      <c r="F84" s="25"/>
      <c r="G84" s="25"/>
      <c r="H84" s="25"/>
      <c r="I84" s="25"/>
      <c r="J84" s="25"/>
      <c r="K84" s="25"/>
      <c r="L84" s="37"/>
      <c r="M84" s="38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C7:E7"/>
    <mergeCell ref="F7:K7"/>
    <mergeCell ref="L7:L11"/>
    <mergeCell ref="M7:M11"/>
    <mergeCell ref="B8:B9"/>
    <mergeCell ref="K8:K11"/>
    <mergeCell ref="E8:E11"/>
    <mergeCell ref="B4:M4"/>
    <mergeCell ref="B5:M5"/>
    <mergeCell ref="B6:M6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A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2" customWidth="1"/>
    <col min="8" max="8" width="6.42578125" style="2" customWidth="1"/>
    <col min="9" max="9" width="7" style="2" customWidth="1"/>
    <col min="10" max="10" width="5.140625" style="2" customWidth="1"/>
    <col min="11" max="11" width="4.7109375" style="2" customWidth="1"/>
    <col min="12" max="12" width="4.85546875" style="2" customWidth="1"/>
    <col min="13" max="13" width="6.5703125" style="2" customWidth="1"/>
    <col min="14" max="14" width="2" style="2" customWidth="1"/>
    <col min="15" max="24" width="9.140625" style="2"/>
  </cols>
  <sheetData>
    <row r="1" spans="1:15" ht="14.25" customHeight="1" x14ac:dyDescent="0.25">
      <c r="A1" s="57"/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5" ht="12" customHeight="1" x14ac:dyDescent="0.25">
      <c r="A2" s="57"/>
      <c r="B2" s="181" t="s">
        <v>84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5" ht="10.5" customHeight="1" x14ac:dyDescent="0.25">
      <c r="A3" s="57"/>
      <c r="B3" s="182" t="str">
        <f>Лист1!B6</f>
        <v>станом на 26 серпня 2025р.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5" ht="12.75" customHeight="1" x14ac:dyDescent="0.25">
      <c r="A4" s="58"/>
      <c r="B4" s="24"/>
      <c r="C4" s="183" t="s">
        <v>2</v>
      </c>
      <c r="D4" s="184"/>
      <c r="E4" s="185"/>
      <c r="F4" s="186" t="s">
        <v>3</v>
      </c>
      <c r="G4" s="187"/>
      <c r="H4" s="188"/>
      <c r="I4" s="188"/>
      <c r="J4" s="188"/>
      <c r="K4" s="189"/>
      <c r="L4" s="177" t="s">
        <v>4</v>
      </c>
      <c r="M4" s="192" t="s">
        <v>5</v>
      </c>
      <c r="N4" s="196"/>
    </row>
    <row r="5" spans="1:15" x14ac:dyDescent="0.25">
      <c r="A5" s="59"/>
      <c r="B5" s="176" t="s">
        <v>6</v>
      </c>
      <c r="C5" s="60" t="s">
        <v>7</v>
      </c>
      <c r="D5" s="40" t="s">
        <v>8</v>
      </c>
      <c r="E5" s="40" t="s">
        <v>9</v>
      </c>
      <c r="F5" s="41" t="s">
        <v>10</v>
      </c>
      <c r="G5" s="40" t="s">
        <v>11</v>
      </c>
      <c r="H5" s="40" t="s">
        <v>12</v>
      </c>
      <c r="I5" s="41" t="s">
        <v>13</v>
      </c>
      <c r="J5" s="40" t="s">
        <v>14</v>
      </c>
      <c r="K5" s="177" t="s">
        <v>83</v>
      </c>
      <c r="L5" s="190"/>
      <c r="M5" s="193"/>
      <c r="N5" s="196"/>
    </row>
    <row r="6" spans="1:15" x14ac:dyDescent="0.25">
      <c r="A6" s="59"/>
      <c r="B6" s="176"/>
      <c r="C6" s="61"/>
      <c r="D6" s="62"/>
      <c r="E6" s="54" t="s">
        <v>15</v>
      </c>
      <c r="F6" s="41" t="s">
        <v>16</v>
      </c>
      <c r="G6" s="54" t="s">
        <v>17</v>
      </c>
      <c r="H6" s="54" t="s">
        <v>18</v>
      </c>
      <c r="I6" s="41"/>
      <c r="J6" s="53" t="s">
        <v>19</v>
      </c>
      <c r="K6" s="190"/>
      <c r="L6" s="190"/>
      <c r="M6" s="193"/>
      <c r="N6" s="196"/>
    </row>
    <row r="7" spans="1:15" x14ac:dyDescent="0.25">
      <c r="A7" s="59"/>
      <c r="B7" s="61"/>
      <c r="C7" s="61"/>
      <c r="D7" s="62"/>
      <c r="E7" s="42"/>
      <c r="F7" s="41" t="s">
        <v>17</v>
      </c>
      <c r="G7" s="54"/>
      <c r="H7" s="42"/>
      <c r="I7" s="25"/>
      <c r="J7" s="54"/>
      <c r="K7" s="190"/>
      <c r="L7" s="190"/>
      <c r="M7" s="193"/>
      <c r="N7" s="196"/>
    </row>
    <row r="8" spans="1:15" ht="15" customHeight="1" x14ac:dyDescent="0.25">
      <c r="A8" s="63"/>
      <c r="B8" s="26"/>
      <c r="C8" s="26" t="s">
        <v>20</v>
      </c>
      <c r="D8" s="64" t="s">
        <v>21</v>
      </c>
      <c r="E8" s="55" t="s">
        <v>22</v>
      </c>
      <c r="F8" s="43" t="s">
        <v>21</v>
      </c>
      <c r="G8" s="55" t="s">
        <v>21</v>
      </c>
      <c r="H8" s="55" t="s">
        <v>22</v>
      </c>
      <c r="I8" s="41" t="s">
        <v>22</v>
      </c>
      <c r="J8" s="55" t="s">
        <v>23</v>
      </c>
      <c r="K8" s="191"/>
      <c r="L8" s="191"/>
      <c r="M8" s="194"/>
      <c r="N8" s="196"/>
    </row>
    <row r="9" spans="1:15" ht="12" customHeight="1" x14ac:dyDescent="0.25">
      <c r="A9" s="58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6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7">
        <v>13</v>
      </c>
      <c r="N9" s="9"/>
    </row>
    <row r="10" spans="1:15" ht="11.25" customHeight="1" x14ac:dyDescent="0.25">
      <c r="A10" s="68"/>
      <c r="B10" s="69" t="s">
        <v>24</v>
      </c>
      <c r="C10" s="70"/>
      <c r="D10" s="71"/>
      <c r="E10" s="71"/>
      <c r="F10" s="71"/>
      <c r="G10" s="71"/>
      <c r="H10" s="71"/>
      <c r="I10" s="71"/>
      <c r="J10" s="71"/>
      <c r="K10" s="71"/>
      <c r="L10" s="7"/>
      <c r="M10" s="27"/>
      <c r="N10" s="11"/>
    </row>
    <row r="11" spans="1:15" s="2" customFormat="1" ht="14.1" customHeight="1" x14ac:dyDescent="0.25">
      <c r="A11" s="72">
        <v>1</v>
      </c>
      <c r="B11" s="6" t="s">
        <v>25</v>
      </c>
      <c r="C11" s="73">
        <v>315.79399999999998</v>
      </c>
      <c r="D11" s="1">
        <v>177</v>
      </c>
      <c r="E11" s="13">
        <v>8.24</v>
      </c>
      <c r="F11" s="1">
        <f>D11</f>
        <v>177</v>
      </c>
      <c r="G11" s="1">
        <f>Лист1!G14</f>
        <v>176.23</v>
      </c>
      <c r="H11" s="1">
        <f>Лист1!H14</f>
        <v>2.431613800000032</v>
      </c>
      <c r="I11" s="1">
        <f>E11-H11</f>
        <v>5.8083861999999682</v>
      </c>
      <c r="J11" s="1">
        <f>Лист1!J14</f>
        <v>0.35</v>
      </c>
      <c r="K11" s="1">
        <f>J11</f>
        <v>0.35</v>
      </c>
      <c r="L11" s="32">
        <f t="shared" ref="L11:L20" si="0">I11*100/E11</f>
        <v>70.490123786407381</v>
      </c>
      <c r="M11" s="74">
        <v>0.35</v>
      </c>
      <c r="N11" s="10"/>
      <c r="O11" s="10"/>
    </row>
    <row r="12" spans="1:15" s="2" customFormat="1" ht="14.1" customHeight="1" x14ac:dyDescent="0.25">
      <c r="A12" s="72">
        <v>2</v>
      </c>
      <c r="B12" s="6" t="s">
        <v>26</v>
      </c>
      <c r="C12" s="73">
        <v>120</v>
      </c>
      <c r="D12" s="1">
        <v>167.5</v>
      </c>
      <c r="E12" s="13">
        <v>3.44</v>
      </c>
      <c r="F12" s="1">
        <f t="shared" ref="F12:F20" si="1">D12</f>
        <v>167.5</v>
      </c>
      <c r="G12" s="1">
        <f>Лист1!G15</f>
        <v>167.41</v>
      </c>
      <c r="H12" s="1">
        <f>Лист1!H15</f>
        <v>0.10800000000000409</v>
      </c>
      <c r="I12" s="1">
        <f t="shared" ref="I12:I20" si="2">E12-H12</f>
        <v>3.3319999999999959</v>
      </c>
      <c r="J12" s="1">
        <f>Лист1!J15</f>
        <v>0.67</v>
      </c>
      <c r="K12" s="1">
        <f t="shared" ref="K12:K20" si="3">J12</f>
        <v>0.67</v>
      </c>
      <c r="L12" s="32">
        <f t="shared" si="0"/>
        <v>96.860465116278959</v>
      </c>
      <c r="M12" s="74">
        <v>0.8</v>
      </c>
      <c r="N12" s="10"/>
      <c r="O12" s="10"/>
    </row>
    <row r="13" spans="1:15" s="2" customFormat="1" ht="14.1" customHeight="1" x14ac:dyDescent="0.25">
      <c r="A13" s="72">
        <v>3</v>
      </c>
      <c r="B13" s="7" t="s">
        <v>27</v>
      </c>
      <c r="C13" s="75">
        <v>220</v>
      </c>
      <c r="D13" s="1">
        <v>164</v>
      </c>
      <c r="E13" s="13">
        <v>1.5</v>
      </c>
      <c r="F13" s="1">
        <f t="shared" si="1"/>
        <v>164</v>
      </c>
      <c r="G13" s="1">
        <f>Лист1!G16</f>
        <v>163.82</v>
      </c>
      <c r="H13" s="1">
        <f>Лист1!H16</f>
        <v>0.39600000000001501</v>
      </c>
      <c r="I13" s="1">
        <f t="shared" si="2"/>
        <v>1.103999999999985</v>
      </c>
      <c r="J13" s="1">
        <f>Лист1!J16</f>
        <v>0.8</v>
      </c>
      <c r="K13" s="1">
        <f>J13</f>
        <v>0.8</v>
      </c>
      <c r="L13" s="32">
        <f t="shared" si="0"/>
        <v>73.599999999999</v>
      </c>
      <c r="M13" s="74">
        <v>0.95</v>
      </c>
      <c r="N13" s="10"/>
      <c r="O13" s="10"/>
    </row>
    <row r="14" spans="1:15" s="2" customFormat="1" ht="14.1" customHeight="1" x14ac:dyDescent="0.25">
      <c r="A14" s="72">
        <v>4</v>
      </c>
      <c r="B14" s="7" t="s">
        <v>28</v>
      </c>
      <c r="C14" s="75">
        <v>538.41999999999996</v>
      </c>
      <c r="D14" s="1">
        <v>157.5</v>
      </c>
      <c r="E14" s="13">
        <v>16.96</v>
      </c>
      <c r="F14" s="1">
        <f t="shared" si="1"/>
        <v>157.5</v>
      </c>
      <c r="G14" s="1">
        <f>Лист1!G17</f>
        <v>157.37</v>
      </c>
      <c r="H14" s="1">
        <f>Лист1!H17</f>
        <v>0.69994599999997542</v>
      </c>
      <c r="I14" s="1">
        <f t="shared" si="2"/>
        <v>16.260054000000025</v>
      </c>
      <c r="J14" s="1">
        <f>Лист1!J17</f>
        <v>1.5</v>
      </c>
      <c r="K14" s="1">
        <f t="shared" si="3"/>
        <v>1.5</v>
      </c>
      <c r="L14" s="32">
        <f t="shared" si="0"/>
        <v>95.872959905660522</v>
      </c>
      <c r="M14" s="74">
        <v>1.5</v>
      </c>
      <c r="N14" s="10"/>
      <c r="O14" s="10"/>
    </row>
    <row r="15" spans="1:15" s="2" customFormat="1" ht="14.1" customHeight="1" x14ac:dyDescent="0.25">
      <c r="A15" s="72">
        <v>5</v>
      </c>
      <c r="B15" s="7" t="s">
        <v>29</v>
      </c>
      <c r="C15" s="75">
        <v>165</v>
      </c>
      <c r="D15" s="1">
        <v>144.4</v>
      </c>
      <c r="E15" s="13">
        <v>2.42</v>
      </c>
      <c r="F15" s="1">
        <f t="shared" si="1"/>
        <v>144.4</v>
      </c>
      <c r="G15" s="1">
        <f>Лист1!G18</f>
        <v>144.38</v>
      </c>
      <c r="H15" s="151">
        <v>0</v>
      </c>
      <c r="I15" s="1">
        <f t="shared" si="2"/>
        <v>2.42</v>
      </c>
      <c r="J15" s="1">
        <f>Лист1!J18</f>
        <v>1.5</v>
      </c>
      <c r="K15" s="1">
        <f t="shared" si="3"/>
        <v>1.5</v>
      </c>
      <c r="L15" s="32">
        <f t="shared" si="0"/>
        <v>100</v>
      </c>
      <c r="M15" s="74">
        <v>1.7</v>
      </c>
      <c r="N15" s="10"/>
      <c r="O15" s="10"/>
    </row>
    <row r="16" spans="1:15" s="2" customFormat="1" ht="14.1" customHeight="1" x14ac:dyDescent="0.25">
      <c r="A16" s="72">
        <v>6</v>
      </c>
      <c r="B16" s="7" t="s">
        <v>30</v>
      </c>
      <c r="C16" s="75">
        <v>71</v>
      </c>
      <c r="D16" s="1">
        <v>142.75</v>
      </c>
      <c r="E16" s="13">
        <v>1.56</v>
      </c>
      <c r="F16" s="1">
        <f t="shared" si="1"/>
        <v>142.75</v>
      </c>
      <c r="G16" s="1">
        <f>Лист1!G19</f>
        <v>142.44999999999999</v>
      </c>
      <c r="H16" s="1">
        <f>Лист1!H19</f>
        <v>0.21300000000000807</v>
      </c>
      <c r="I16" s="1">
        <f t="shared" si="2"/>
        <v>1.346999999999992</v>
      </c>
      <c r="J16" s="1">
        <f>Лист1!J19</f>
        <v>1.5</v>
      </c>
      <c r="K16" s="1">
        <f t="shared" si="3"/>
        <v>1.5</v>
      </c>
      <c r="L16" s="32">
        <f t="shared" si="0"/>
        <v>86.346153846153328</v>
      </c>
      <c r="M16" s="74">
        <v>1.8</v>
      </c>
      <c r="N16" s="10"/>
      <c r="O16" s="10"/>
    </row>
    <row r="17" spans="1:33" s="2" customFormat="1" ht="14.1" customHeight="1" x14ac:dyDescent="0.25">
      <c r="A17" s="72">
        <v>7</v>
      </c>
      <c r="B17" s="6" t="s">
        <v>31</v>
      </c>
      <c r="C17" s="73">
        <v>327</v>
      </c>
      <c r="D17" s="1">
        <v>131.6</v>
      </c>
      <c r="E17" s="13">
        <v>3.27</v>
      </c>
      <c r="F17" s="1">
        <f t="shared" si="1"/>
        <v>131.6</v>
      </c>
      <c r="G17" s="1">
        <f>Лист1!G20</f>
        <v>131.05000000000001</v>
      </c>
      <c r="H17" s="1">
        <f>Лист1!H20</f>
        <v>1.798499999999944</v>
      </c>
      <c r="I17" s="1">
        <f t="shared" si="2"/>
        <v>1.471500000000056</v>
      </c>
      <c r="J17" s="1">
        <f>Лист1!J20</f>
        <v>2.31</v>
      </c>
      <c r="K17" s="1">
        <f t="shared" si="3"/>
        <v>2.31</v>
      </c>
      <c r="L17" s="32">
        <f t="shared" si="0"/>
        <v>45.000000000001712</v>
      </c>
      <c r="M17" s="74">
        <v>2.25</v>
      </c>
      <c r="N17" s="10"/>
      <c r="O17" s="10"/>
    </row>
    <row r="18" spans="1:33" s="2" customFormat="1" ht="14.1" customHeight="1" x14ac:dyDescent="0.25">
      <c r="A18" s="72">
        <v>8</v>
      </c>
      <c r="B18" s="8" t="s">
        <v>32</v>
      </c>
      <c r="C18" s="76">
        <v>70</v>
      </c>
      <c r="D18" s="1">
        <v>127.4</v>
      </c>
      <c r="E18" s="13">
        <v>1.75</v>
      </c>
      <c r="F18" s="1">
        <f t="shared" si="1"/>
        <v>127.4</v>
      </c>
      <c r="G18" s="1">
        <f>Лист1!G21</f>
        <v>127.1</v>
      </c>
      <c r="H18" s="1">
        <f>Лист1!H21</f>
        <v>0.21000000000000796</v>
      </c>
      <c r="I18" s="1">
        <f t="shared" si="2"/>
        <v>1.539999999999992</v>
      </c>
      <c r="J18" s="1">
        <f>Лист1!J21</f>
        <v>2.37</v>
      </c>
      <c r="K18" s="1">
        <f t="shared" si="3"/>
        <v>2.37</v>
      </c>
      <c r="L18" s="32">
        <f t="shared" si="0"/>
        <v>87.999999999999545</v>
      </c>
      <c r="M18" s="74">
        <v>2.2999999999999998</v>
      </c>
      <c r="N18" s="10"/>
      <c r="O18" s="10"/>
    </row>
    <row r="19" spans="1:33" s="2" customFormat="1" x14ac:dyDescent="0.25">
      <c r="A19" s="72">
        <v>9</v>
      </c>
      <c r="B19" s="3" t="s">
        <v>33</v>
      </c>
      <c r="C19" s="77">
        <v>638</v>
      </c>
      <c r="D19" s="1">
        <v>113.9</v>
      </c>
      <c r="E19" s="13">
        <v>15.7</v>
      </c>
      <c r="F19" s="1">
        <f t="shared" si="1"/>
        <v>113.9</v>
      </c>
      <c r="G19" s="1">
        <f>Лист1!G22</f>
        <v>113.17</v>
      </c>
      <c r="H19" s="1">
        <f>Лист1!H22</f>
        <v>4.6574000000000249</v>
      </c>
      <c r="I19" s="1">
        <f t="shared" si="2"/>
        <v>11.042599999999975</v>
      </c>
      <c r="J19" s="1">
        <f>Лист1!J22</f>
        <v>2.4</v>
      </c>
      <c r="K19" s="1">
        <f>J19</f>
        <v>2.4</v>
      </c>
      <c r="L19" s="32">
        <f t="shared" si="0"/>
        <v>70.335031847133607</v>
      </c>
      <c r="M19" s="74">
        <v>2.4500000000000002</v>
      </c>
      <c r="N19" s="10"/>
      <c r="O19" s="10"/>
    </row>
    <row r="20" spans="1:33" s="2" customFormat="1" ht="24.75" x14ac:dyDescent="0.25">
      <c r="A20" s="72">
        <v>10</v>
      </c>
      <c r="B20" s="3" t="s">
        <v>34</v>
      </c>
      <c r="C20" s="78">
        <v>170</v>
      </c>
      <c r="D20" s="1">
        <v>99.81</v>
      </c>
      <c r="E20" s="13">
        <v>3.75</v>
      </c>
      <c r="F20" s="1">
        <f t="shared" si="1"/>
        <v>99.81</v>
      </c>
      <c r="G20" s="1">
        <f>Лист1!G23</f>
        <v>99.74</v>
      </c>
      <c r="H20" s="1">
        <f>Лист1!H23</f>
        <v>0.11900000000001255</v>
      </c>
      <c r="I20" s="1">
        <f t="shared" si="2"/>
        <v>3.6309999999999873</v>
      </c>
      <c r="J20" s="1">
        <f>Лист1!J23</f>
        <v>2</v>
      </c>
      <c r="K20" s="1">
        <f t="shared" si="3"/>
        <v>2</v>
      </c>
      <c r="L20" s="32">
        <f t="shared" si="0"/>
        <v>96.826666666666327</v>
      </c>
      <c r="M20" s="74">
        <v>2.5</v>
      </c>
      <c r="N20" s="10"/>
      <c r="O20" s="10"/>
    </row>
    <row r="21" spans="1:33" s="2" customFormat="1" ht="12" customHeight="1" x14ac:dyDescent="0.25">
      <c r="A21" s="72"/>
      <c r="B21" s="14" t="s">
        <v>35</v>
      </c>
      <c r="C21" s="28">
        <f>SUM(C11:C20)</f>
        <v>2635.2139999999999</v>
      </c>
      <c r="D21" s="15"/>
      <c r="E21" s="17">
        <f>SUM(E11:E20)</f>
        <v>58.59</v>
      </c>
      <c r="F21" s="15"/>
      <c r="G21" s="29"/>
      <c r="H21" s="17">
        <f>SUM(H11:H20)</f>
        <v>10.633459800000024</v>
      </c>
      <c r="I21" s="17">
        <f>SUM(I11:I20)</f>
        <v>47.956540199999978</v>
      </c>
      <c r="J21" s="15"/>
      <c r="K21" s="15"/>
      <c r="L21" s="21">
        <f>I21*100/E21</f>
        <v>81.85106707629285</v>
      </c>
      <c r="M21" s="79"/>
      <c r="N21" s="10"/>
      <c r="O21" s="10">
        <f>I21+H21-E21</f>
        <v>0</v>
      </c>
      <c r="AG21" s="166">
        <f>I21+H21-E21</f>
        <v>0</v>
      </c>
    </row>
    <row r="22" spans="1:33" s="2" customFormat="1" x14ac:dyDescent="0.25">
      <c r="A22" s="72"/>
      <c r="B22" s="5" t="s">
        <v>36</v>
      </c>
      <c r="C22" s="80"/>
      <c r="D22" s="20"/>
      <c r="E22" s="20"/>
      <c r="F22" s="20"/>
      <c r="G22" s="81"/>
      <c r="H22" s="20"/>
      <c r="I22" s="82"/>
      <c r="J22" s="82"/>
      <c r="K22" s="82"/>
      <c r="L22" s="83"/>
      <c r="M22" s="74"/>
      <c r="N22" s="10"/>
      <c r="O22" s="10"/>
    </row>
    <row r="23" spans="1:33" s="2" customFormat="1" ht="14.1" customHeight="1" x14ac:dyDescent="0.25">
      <c r="A23" s="31">
        <v>11</v>
      </c>
      <c r="B23" s="3" t="s">
        <v>38</v>
      </c>
      <c r="C23" s="84">
        <v>137</v>
      </c>
      <c r="D23" s="1">
        <v>191.61</v>
      </c>
      <c r="E23" s="13">
        <v>1.4039999999999999</v>
      </c>
      <c r="F23" s="1">
        <f t="shared" ref="F23:F24" si="4">D23</f>
        <v>191.61</v>
      </c>
      <c r="G23" s="1">
        <f>Лист1!G26</f>
        <v>191.61</v>
      </c>
      <c r="H23" s="1">
        <v>0</v>
      </c>
      <c r="I23" s="1">
        <f t="shared" ref="I23:I28" si="5">E23-H23</f>
        <v>1.4039999999999999</v>
      </c>
      <c r="J23" s="1">
        <f>Лист1!J26</f>
        <v>7.0000000000000007E-2</v>
      </c>
      <c r="K23" s="1">
        <f t="shared" ref="K23:K28" si="6">J23</f>
        <v>7.0000000000000007E-2</v>
      </c>
      <c r="L23" s="32">
        <f>I23*100/E23</f>
        <v>99.999999999999986</v>
      </c>
      <c r="M23" s="74">
        <v>0.15</v>
      </c>
      <c r="N23" s="10"/>
      <c r="O23" s="10"/>
    </row>
    <row r="24" spans="1:33" s="2" customFormat="1" ht="14.1" customHeight="1" x14ac:dyDescent="0.25">
      <c r="A24" s="31">
        <v>12</v>
      </c>
      <c r="B24" s="3" t="s">
        <v>39</v>
      </c>
      <c r="C24" s="84">
        <v>88</v>
      </c>
      <c r="D24" s="1">
        <v>203</v>
      </c>
      <c r="E24" s="13">
        <v>1.3</v>
      </c>
      <c r="F24" s="1">
        <f t="shared" si="4"/>
        <v>203</v>
      </c>
      <c r="G24" s="1">
        <f>Лист1!G27</f>
        <v>202.6</v>
      </c>
      <c r="H24" s="1">
        <f>Лист1!H27</f>
        <v>0.25</v>
      </c>
      <c r="I24" s="1">
        <f t="shared" si="5"/>
        <v>1.05</v>
      </c>
      <c r="J24" s="1">
        <f>Лист1!J27</f>
        <v>0.01</v>
      </c>
      <c r="K24" s="1">
        <f t="shared" si="6"/>
        <v>0.01</v>
      </c>
      <c r="L24" s="32">
        <f>I24*100/E24</f>
        <v>80.769230769230759</v>
      </c>
      <c r="M24" s="74">
        <v>0.02</v>
      </c>
      <c r="N24" s="10"/>
      <c r="O24" s="10"/>
    </row>
    <row r="25" spans="1:33" s="2" customFormat="1" ht="14.1" customHeight="1" x14ac:dyDescent="0.25">
      <c r="A25" s="72">
        <v>13</v>
      </c>
      <c r="B25" s="6" t="s">
        <v>40</v>
      </c>
      <c r="C25" s="73">
        <v>234</v>
      </c>
      <c r="D25" s="85">
        <v>182.5</v>
      </c>
      <c r="E25" s="86">
        <v>3.93</v>
      </c>
      <c r="F25" s="1">
        <f t="shared" ref="F25:F28" si="7">D25</f>
        <v>182.5</v>
      </c>
      <c r="G25" s="1">
        <f>Лист1!G28</f>
        <v>182.35</v>
      </c>
      <c r="H25" s="1">
        <f>Лист1!H28</f>
        <v>0.35100000000001336</v>
      </c>
      <c r="I25" s="1">
        <f t="shared" si="5"/>
        <v>3.5789999999999869</v>
      </c>
      <c r="J25" s="1">
        <f>Лист1!J28</f>
        <v>7.0000000000000007E-2</v>
      </c>
      <c r="K25" s="1">
        <f t="shared" si="6"/>
        <v>7.0000000000000007E-2</v>
      </c>
      <c r="L25" s="32">
        <f t="shared" ref="L25:L27" si="8">I25*100/E25</f>
        <v>91.06870229007599</v>
      </c>
      <c r="M25" s="74">
        <v>0.21</v>
      </c>
      <c r="N25" s="10"/>
      <c r="O25" s="10"/>
    </row>
    <row r="26" spans="1:33" s="2" customFormat="1" ht="14.1" customHeight="1" x14ac:dyDescent="0.25">
      <c r="A26" s="72">
        <v>14</v>
      </c>
      <c r="B26" s="87" t="s">
        <v>41</v>
      </c>
      <c r="C26" s="88">
        <v>65</v>
      </c>
      <c r="D26" s="1">
        <v>192.5</v>
      </c>
      <c r="E26" s="13">
        <v>1.07</v>
      </c>
      <c r="F26" s="1">
        <f t="shared" si="7"/>
        <v>192.5</v>
      </c>
      <c r="G26" s="1">
        <f>Лист1!G29</f>
        <v>191.9</v>
      </c>
      <c r="H26" s="1">
        <f>Лист1!H29</f>
        <v>0.38999999999999635</v>
      </c>
      <c r="I26" s="1">
        <f t="shared" si="5"/>
        <v>0.68000000000000371</v>
      </c>
      <c r="J26" s="1">
        <f>Лист1!J29</f>
        <v>0.01</v>
      </c>
      <c r="K26" s="1">
        <f t="shared" si="6"/>
        <v>0.01</v>
      </c>
      <c r="L26" s="32">
        <f t="shared" si="8"/>
        <v>63.551401869159221</v>
      </c>
      <c r="M26" s="74">
        <v>0.01</v>
      </c>
      <c r="N26" s="10"/>
      <c r="O26" s="10"/>
    </row>
    <row r="27" spans="1:33" s="2" customFormat="1" ht="14.1" customHeight="1" x14ac:dyDescent="0.25">
      <c r="A27" s="72">
        <v>15</v>
      </c>
      <c r="B27" s="8" t="s">
        <v>42</v>
      </c>
      <c r="C27" s="76">
        <v>97</v>
      </c>
      <c r="D27" s="1">
        <v>179.1</v>
      </c>
      <c r="E27" s="13">
        <v>1.75</v>
      </c>
      <c r="F27" s="1">
        <f t="shared" si="7"/>
        <v>179.1</v>
      </c>
      <c r="G27" s="1">
        <f>Лист1!G30</f>
        <v>179.02</v>
      </c>
      <c r="H27" s="1">
        <v>0</v>
      </c>
      <c r="I27" s="1">
        <f t="shared" si="5"/>
        <v>1.75</v>
      </c>
      <c r="J27" s="1">
        <f>Лист1!J30</f>
        <v>0.09</v>
      </c>
      <c r="K27" s="1">
        <f t="shared" si="6"/>
        <v>0.09</v>
      </c>
      <c r="L27" s="32">
        <f t="shared" si="8"/>
        <v>100</v>
      </c>
      <c r="M27" s="74">
        <v>0.22</v>
      </c>
      <c r="N27" s="10"/>
      <c r="O27" s="10"/>
    </row>
    <row r="28" spans="1:33" s="2" customFormat="1" ht="14.1" customHeight="1" x14ac:dyDescent="0.25">
      <c r="A28" s="72">
        <v>16</v>
      </c>
      <c r="B28" s="8" t="s">
        <v>43</v>
      </c>
      <c r="C28" s="89">
        <v>95</v>
      </c>
      <c r="D28" s="90">
        <v>174.03</v>
      </c>
      <c r="E28" s="91">
        <v>1.03</v>
      </c>
      <c r="F28" s="1">
        <f t="shared" si="7"/>
        <v>174.03</v>
      </c>
      <c r="G28" s="1">
        <f>Лист1!G31</f>
        <v>173.92</v>
      </c>
      <c r="H28" s="1">
        <f>Лист1!H31</f>
        <v>0.10450000000001297</v>
      </c>
      <c r="I28" s="1">
        <f t="shared" si="5"/>
        <v>0.92549999999998711</v>
      </c>
      <c r="J28" s="1">
        <f>Лист1!J31</f>
        <v>0.11</v>
      </c>
      <c r="K28" s="90">
        <f t="shared" si="6"/>
        <v>0.11</v>
      </c>
      <c r="L28" s="32">
        <f>I28*100/E28</f>
        <v>89.854368932037573</v>
      </c>
      <c r="M28" s="74">
        <v>0.26</v>
      </c>
      <c r="N28" s="10"/>
      <c r="O28" s="10"/>
    </row>
    <row r="29" spans="1:33" s="2" customFormat="1" ht="14.1" customHeight="1" x14ac:dyDescent="0.25">
      <c r="A29" s="72"/>
      <c r="B29" s="14" t="s">
        <v>35</v>
      </c>
      <c r="C29" s="92">
        <f>SUM(C23:C28)</f>
        <v>716</v>
      </c>
      <c r="D29" s="15"/>
      <c r="E29" s="17">
        <f>E23+E24+E25+E26+E27+E28</f>
        <v>10.484</v>
      </c>
      <c r="F29" s="16"/>
      <c r="G29" s="33"/>
      <c r="H29" s="17">
        <f>H23+H24+H25+H26+H27+H28</f>
        <v>1.0955000000000226</v>
      </c>
      <c r="I29" s="17">
        <f>I23+I24+I25+I26+I27+I28</f>
        <v>9.3884999999999774</v>
      </c>
      <c r="J29" s="16"/>
      <c r="K29" s="16"/>
      <c r="L29" s="21">
        <f>I29*100/E29</f>
        <v>89.550743990842975</v>
      </c>
      <c r="M29" s="93"/>
      <c r="N29" s="10"/>
      <c r="O29" s="10">
        <f>I29+H29-E29</f>
        <v>0</v>
      </c>
      <c r="AG29" s="166">
        <f>I29+H29-E29</f>
        <v>0</v>
      </c>
    </row>
    <row r="30" spans="1:33" s="2" customFormat="1" ht="14.1" customHeight="1" x14ac:dyDescent="0.25">
      <c r="A30" s="72"/>
      <c r="B30" s="94" t="s">
        <v>44</v>
      </c>
      <c r="C30" s="80"/>
      <c r="D30" s="95"/>
      <c r="E30" s="95"/>
      <c r="F30" s="95"/>
      <c r="G30" s="96"/>
      <c r="H30" s="95"/>
      <c r="I30" s="95"/>
      <c r="J30" s="82"/>
      <c r="K30" s="82"/>
      <c r="L30" s="97"/>
      <c r="M30" s="95"/>
      <c r="N30" s="10"/>
      <c r="O30" s="10"/>
    </row>
    <row r="31" spans="1:33" s="2" customFormat="1" ht="14.1" customHeight="1" x14ac:dyDescent="0.25">
      <c r="A31" s="72">
        <v>17</v>
      </c>
      <c r="B31" s="6" t="s">
        <v>45</v>
      </c>
      <c r="C31" s="73">
        <v>57</v>
      </c>
      <c r="D31" s="85">
        <v>189.5</v>
      </c>
      <c r="E31" s="86">
        <v>1.19</v>
      </c>
      <c r="F31" s="1">
        <f t="shared" ref="F31:F33" si="9">D31</f>
        <v>189.5</v>
      </c>
      <c r="G31" s="85">
        <f>Лист1!G34</f>
        <v>189.32</v>
      </c>
      <c r="H31" s="1">
        <f>Лист1!H34</f>
        <v>0.10260000000000388</v>
      </c>
      <c r="I31" s="1">
        <f>E31-H31</f>
        <v>1.0873999999999961</v>
      </c>
      <c r="J31" s="1">
        <f>Лист1!J34</f>
        <v>0.02</v>
      </c>
      <c r="K31" s="1">
        <f>J31</f>
        <v>0.02</v>
      </c>
      <c r="L31" s="32">
        <f t="shared" ref="L31:L33" si="10">I31*100/E31</f>
        <v>91.378151260503884</v>
      </c>
      <c r="M31" s="74">
        <v>0.05</v>
      </c>
      <c r="N31" s="10"/>
      <c r="O31" s="10"/>
    </row>
    <row r="32" spans="1:33" s="2" customFormat="1" ht="14.1" customHeight="1" x14ac:dyDescent="0.25">
      <c r="A32" s="72">
        <v>18</v>
      </c>
      <c r="B32" s="87" t="s">
        <v>46</v>
      </c>
      <c r="C32" s="88">
        <v>104</v>
      </c>
      <c r="D32" s="1">
        <v>185.5</v>
      </c>
      <c r="E32" s="13">
        <v>1.83</v>
      </c>
      <c r="F32" s="1">
        <f t="shared" si="9"/>
        <v>185.5</v>
      </c>
      <c r="G32" s="85">
        <f>Лист1!G35</f>
        <v>185.28</v>
      </c>
      <c r="H32" s="1">
        <f>Лист1!H35</f>
        <v>0.22879999999999881</v>
      </c>
      <c r="I32" s="1">
        <f>E32-H32</f>
        <v>1.6012000000000013</v>
      </c>
      <c r="J32" s="1">
        <f>Лист1!J35</f>
        <v>0.02</v>
      </c>
      <c r="K32" s="1">
        <f>J32</f>
        <v>0.02</v>
      </c>
      <c r="L32" s="32">
        <f t="shared" si="10"/>
        <v>87.497267759562902</v>
      </c>
      <c r="M32" s="74">
        <v>0.06</v>
      </c>
      <c r="N32" s="10"/>
      <c r="O32" s="10"/>
    </row>
    <row r="33" spans="1:33" s="2" customFormat="1" ht="14.1" customHeight="1" x14ac:dyDescent="0.25">
      <c r="A33" s="72">
        <v>19</v>
      </c>
      <c r="B33" s="12" t="s">
        <v>47</v>
      </c>
      <c r="C33" s="89">
        <v>64</v>
      </c>
      <c r="D33" s="90">
        <v>180.6</v>
      </c>
      <c r="E33" s="91">
        <v>1.02</v>
      </c>
      <c r="F33" s="1">
        <f t="shared" si="9"/>
        <v>180.6</v>
      </c>
      <c r="G33" s="85">
        <f>Лист1!G36</f>
        <v>180.25</v>
      </c>
      <c r="H33" s="1">
        <f>Лист1!H36</f>
        <v>0.22399999999999637</v>
      </c>
      <c r="I33" s="1">
        <f>E33-H33</f>
        <v>0.79600000000000359</v>
      </c>
      <c r="J33" s="1">
        <f>Лист1!J36</f>
        <v>0.02</v>
      </c>
      <c r="K33" s="90">
        <f>J33</f>
        <v>0.02</v>
      </c>
      <c r="L33" s="32">
        <f t="shared" si="10"/>
        <v>78.039215686274872</v>
      </c>
      <c r="M33" s="74">
        <v>0.06</v>
      </c>
      <c r="N33" s="10"/>
      <c r="O33" s="10"/>
    </row>
    <row r="34" spans="1:33" s="2" customFormat="1" ht="14.1" customHeight="1" x14ac:dyDescent="0.25">
      <c r="A34" s="72"/>
      <c r="B34" s="14" t="s">
        <v>35</v>
      </c>
      <c r="C34" s="92">
        <f>SUM(C31:C33)</f>
        <v>225</v>
      </c>
      <c r="D34" s="15"/>
      <c r="E34" s="17">
        <f>SUM(E31:E33)</f>
        <v>4.04</v>
      </c>
      <c r="F34" s="16"/>
      <c r="G34" s="33"/>
      <c r="H34" s="17">
        <f>SUM(H31:H33)</f>
        <v>0.55539999999999901</v>
      </c>
      <c r="I34" s="17">
        <f>SUM(I31:I33)</f>
        <v>3.4846000000000013</v>
      </c>
      <c r="J34" s="16"/>
      <c r="K34" s="16"/>
      <c r="L34" s="21">
        <f>I34*100/E34</f>
        <v>86.252475247524785</v>
      </c>
      <c r="M34" s="93"/>
      <c r="N34" s="10"/>
      <c r="O34" s="10">
        <f>I34+H34-E34</f>
        <v>0</v>
      </c>
      <c r="AG34" s="166">
        <f>I34+H34-E34</f>
        <v>0</v>
      </c>
    </row>
    <row r="35" spans="1:33" s="2" customFormat="1" ht="14.1" customHeight="1" x14ac:dyDescent="0.25">
      <c r="A35" s="72"/>
      <c r="B35" s="5" t="s">
        <v>48</v>
      </c>
      <c r="C35" s="80"/>
      <c r="D35" s="82"/>
      <c r="E35" s="82"/>
      <c r="F35" s="82"/>
      <c r="G35" s="98"/>
      <c r="H35" s="82"/>
      <c r="I35" s="82"/>
      <c r="J35" s="82"/>
      <c r="K35" s="99"/>
      <c r="L35" s="32"/>
      <c r="M35" s="74"/>
      <c r="N35" s="10"/>
      <c r="O35" s="10"/>
    </row>
    <row r="36" spans="1:33" s="2" customFormat="1" ht="14.1" customHeight="1" x14ac:dyDescent="0.25">
      <c r="A36" s="72">
        <v>20</v>
      </c>
      <c r="B36" s="6" t="s">
        <v>49</v>
      </c>
      <c r="C36" s="73">
        <v>66.7</v>
      </c>
      <c r="D36" s="85">
        <v>182.5</v>
      </c>
      <c r="E36" s="86">
        <v>1.08</v>
      </c>
      <c r="F36" s="1">
        <f t="shared" ref="F36:F38" si="11">D36</f>
        <v>182.5</v>
      </c>
      <c r="G36" s="85">
        <f>Лист1!G39</f>
        <v>182.05</v>
      </c>
      <c r="H36" s="1">
        <f>Лист1!H39</f>
        <v>0.30014999999999242</v>
      </c>
      <c r="I36" s="1">
        <f>E36-H36</f>
        <v>0.7798500000000077</v>
      </c>
      <c r="J36" s="1">
        <f>Лист1!J39</f>
        <v>0.01</v>
      </c>
      <c r="K36" s="85">
        <f t="shared" ref="K36" si="12">J36</f>
        <v>0.01</v>
      </c>
      <c r="L36" s="32">
        <f t="shared" ref="L36:L38" si="13">I36*100/E36</f>
        <v>72.208333333334039</v>
      </c>
      <c r="M36" s="39">
        <v>0.04</v>
      </c>
      <c r="N36" s="10"/>
      <c r="O36" s="10"/>
    </row>
    <row r="37" spans="1:33" s="2" customFormat="1" ht="14.1" customHeight="1" x14ac:dyDescent="0.25">
      <c r="A37" s="72">
        <v>21</v>
      </c>
      <c r="B37" s="87" t="s">
        <v>50</v>
      </c>
      <c r="C37" s="88">
        <v>62.8</v>
      </c>
      <c r="D37" s="1">
        <v>177</v>
      </c>
      <c r="E37" s="13">
        <v>1.41</v>
      </c>
      <c r="F37" s="1">
        <f t="shared" si="11"/>
        <v>177</v>
      </c>
      <c r="G37" s="85">
        <f>Лист1!G40</f>
        <v>176.65</v>
      </c>
      <c r="H37" s="1">
        <f>Лист1!H40</f>
        <v>0.21979999999999641</v>
      </c>
      <c r="I37" s="1">
        <f>E37-H37</f>
        <v>1.1902000000000035</v>
      </c>
      <c r="J37" s="1">
        <f>Лист1!J40</f>
        <v>0.01</v>
      </c>
      <c r="K37" s="85">
        <f>J37</f>
        <v>0.01</v>
      </c>
      <c r="L37" s="32">
        <f t="shared" si="13"/>
        <v>84.411347517730746</v>
      </c>
      <c r="M37" s="39">
        <v>0.05</v>
      </c>
      <c r="N37" s="10"/>
      <c r="O37" s="10"/>
    </row>
    <row r="38" spans="1:33" s="2" customFormat="1" ht="14.1" customHeight="1" x14ac:dyDescent="0.25">
      <c r="A38" s="72">
        <v>22</v>
      </c>
      <c r="B38" s="8" t="s">
        <v>51</v>
      </c>
      <c r="C38" s="76">
        <v>56</v>
      </c>
      <c r="D38" s="90">
        <v>175.25</v>
      </c>
      <c r="E38" s="91">
        <v>1.17</v>
      </c>
      <c r="F38" s="1">
        <f t="shared" si="11"/>
        <v>175.25</v>
      </c>
      <c r="G38" s="85">
        <f>Лист1!G41</f>
        <v>175.1</v>
      </c>
      <c r="H38" s="1">
        <v>0</v>
      </c>
      <c r="I38" s="1">
        <f>E38-H38</f>
        <v>1.17</v>
      </c>
      <c r="J38" s="1">
        <f>Лист1!J41</f>
        <v>0.01</v>
      </c>
      <c r="K38" s="85">
        <f>J38</f>
        <v>0.01</v>
      </c>
      <c r="L38" s="32">
        <f t="shared" si="13"/>
        <v>100</v>
      </c>
      <c r="M38" s="39">
        <v>0.06</v>
      </c>
      <c r="N38" s="10"/>
      <c r="O38" s="10"/>
    </row>
    <row r="39" spans="1:33" s="2" customFormat="1" ht="14.1" customHeight="1" x14ac:dyDescent="0.25">
      <c r="A39" s="72"/>
      <c r="B39" s="14" t="s">
        <v>35</v>
      </c>
      <c r="C39" s="28">
        <f>SUM(C36:C38)</f>
        <v>185.5</v>
      </c>
      <c r="D39" s="1"/>
      <c r="E39" s="100">
        <f>SUM(E36:E38)</f>
        <v>3.66</v>
      </c>
      <c r="F39" s="101"/>
      <c r="G39" s="102" t="s">
        <v>52</v>
      </c>
      <c r="H39" s="17">
        <f>SUM(H36:H38)</f>
        <v>0.51994999999998881</v>
      </c>
      <c r="I39" s="17">
        <f>SUM(I36:I38)</f>
        <v>3.1400500000000111</v>
      </c>
      <c r="J39" s="16"/>
      <c r="K39" s="104"/>
      <c r="L39" s="21">
        <f>I39*100/E39</f>
        <v>85.793715846994843</v>
      </c>
      <c r="M39" s="105"/>
      <c r="N39" s="10"/>
      <c r="O39" s="10"/>
      <c r="AG39" s="166">
        <f>I39+H39-E39</f>
        <v>0</v>
      </c>
    </row>
    <row r="40" spans="1:33" s="2" customFormat="1" ht="14.1" customHeight="1" x14ac:dyDescent="0.25">
      <c r="A40" s="72"/>
      <c r="B40" s="4" t="s">
        <v>53</v>
      </c>
      <c r="C40" s="106"/>
      <c r="D40" s="82"/>
      <c r="E40" s="82"/>
      <c r="F40" s="82"/>
      <c r="G40" s="98"/>
      <c r="H40" s="82"/>
      <c r="I40" s="82"/>
      <c r="J40" s="82"/>
      <c r="K40" s="82"/>
      <c r="L40" s="83"/>
      <c r="M40" s="74"/>
      <c r="N40" s="10"/>
      <c r="O40" s="10"/>
    </row>
    <row r="41" spans="1:33" s="2" customFormat="1" ht="14.1" customHeight="1" x14ac:dyDescent="0.25">
      <c r="A41" s="72">
        <v>23</v>
      </c>
      <c r="B41" s="107" t="s">
        <v>54</v>
      </c>
      <c r="C41" s="108">
        <v>184</v>
      </c>
      <c r="D41" s="109">
        <v>212.5</v>
      </c>
      <c r="E41" s="13">
        <v>2.4700000000000002</v>
      </c>
      <c r="F41" s="1">
        <f t="shared" ref="F41:F44" si="14">D41</f>
        <v>212.5</v>
      </c>
      <c r="G41" s="85">
        <f>Лист1!G44</f>
        <v>211.57</v>
      </c>
      <c r="H41" s="1">
        <f>Лист1!H44</f>
        <v>1.38</v>
      </c>
      <c r="I41" s="1">
        <f>E41-H41</f>
        <v>1.0900000000000003</v>
      </c>
      <c r="J41" s="1">
        <f>Лист1!J44</f>
        <v>0.15</v>
      </c>
      <c r="K41" s="1">
        <f t="shared" ref="K41:K43" si="15">J41</f>
        <v>0.15</v>
      </c>
      <c r="L41" s="32">
        <f t="shared" ref="L41:L50" si="16">I41*100/E41</f>
        <v>44.12955465587045</v>
      </c>
      <c r="M41" s="74">
        <v>0.1</v>
      </c>
      <c r="N41" s="10"/>
      <c r="O41" s="10"/>
    </row>
    <row r="42" spans="1:33" s="2" customFormat="1" ht="14.1" customHeight="1" x14ac:dyDescent="0.25">
      <c r="A42" s="72">
        <v>24</v>
      </c>
      <c r="B42" s="107" t="s">
        <v>55</v>
      </c>
      <c r="C42" s="110">
        <v>53</v>
      </c>
      <c r="D42" s="109">
        <v>195.5</v>
      </c>
      <c r="E42" s="13">
        <v>0.61</v>
      </c>
      <c r="F42" s="1">
        <f t="shared" si="14"/>
        <v>195.5</v>
      </c>
      <c r="G42" s="85">
        <f>Лист1!G45</f>
        <v>195.42</v>
      </c>
      <c r="H42" s="1">
        <f>Лист1!H45</f>
        <v>0.04</v>
      </c>
      <c r="I42" s="1">
        <f t="shared" ref="I42:I50" si="17">E42-H42</f>
        <v>0.56999999999999995</v>
      </c>
      <c r="J42" s="1">
        <f>Лист1!J45</f>
        <v>0.15</v>
      </c>
      <c r="K42" s="1">
        <f>J42</f>
        <v>0.15</v>
      </c>
      <c r="L42" s="32">
        <f t="shared" si="16"/>
        <v>93.442622950819668</v>
      </c>
      <c r="M42" s="74">
        <v>0.15</v>
      </c>
      <c r="N42" s="10"/>
      <c r="O42" s="10"/>
    </row>
    <row r="43" spans="1:33" s="2" customFormat="1" ht="14.1" customHeight="1" x14ac:dyDescent="0.25">
      <c r="A43" s="72">
        <v>25</v>
      </c>
      <c r="B43" s="107" t="s">
        <v>56</v>
      </c>
      <c r="C43" s="110">
        <v>159</v>
      </c>
      <c r="D43" s="109">
        <v>191.7</v>
      </c>
      <c r="E43" s="13">
        <v>1.74</v>
      </c>
      <c r="F43" s="1">
        <f t="shared" si="14"/>
        <v>191.7</v>
      </c>
      <c r="G43" s="85">
        <f>Лист1!G46</f>
        <v>191.32</v>
      </c>
      <c r="H43" s="1">
        <f>Лист1!H46</f>
        <v>0.53</v>
      </c>
      <c r="I43" s="1">
        <f t="shared" si="17"/>
        <v>1.21</v>
      </c>
      <c r="J43" s="1">
        <f>Лист1!J46</f>
        <v>0.15</v>
      </c>
      <c r="K43" s="1">
        <f t="shared" si="15"/>
        <v>0.15</v>
      </c>
      <c r="L43" s="32">
        <f t="shared" si="16"/>
        <v>69.540229885057471</v>
      </c>
      <c r="M43" s="74">
        <v>0.15</v>
      </c>
      <c r="N43" s="10"/>
      <c r="O43" s="10"/>
    </row>
    <row r="44" spans="1:33" s="2" customFormat="1" ht="14.1" customHeight="1" x14ac:dyDescent="0.25">
      <c r="A44" s="72">
        <v>26</v>
      </c>
      <c r="B44" s="107" t="s">
        <v>57</v>
      </c>
      <c r="C44" s="110">
        <v>353</v>
      </c>
      <c r="D44" s="109">
        <v>189.5</v>
      </c>
      <c r="E44" s="13">
        <v>1.93</v>
      </c>
      <c r="F44" s="1">
        <f t="shared" si="14"/>
        <v>189.5</v>
      </c>
      <c r="G44" s="85">
        <f>Лист1!G47</f>
        <v>189.41</v>
      </c>
      <c r="H44" s="1">
        <f>Лист1!H47</f>
        <v>0.16</v>
      </c>
      <c r="I44" s="1">
        <f t="shared" si="17"/>
        <v>1.77</v>
      </c>
      <c r="J44" s="1">
        <f>Лист1!J47</f>
        <v>0.25</v>
      </c>
      <c r="K44" s="1">
        <f>J44</f>
        <v>0.25</v>
      </c>
      <c r="L44" s="32">
        <f t="shared" si="16"/>
        <v>91.709844559585491</v>
      </c>
      <c r="M44" s="74">
        <v>0.2</v>
      </c>
      <c r="N44" s="10"/>
      <c r="O44" s="10"/>
    </row>
    <row r="45" spans="1:33" s="2" customFormat="1" ht="14.1" customHeight="1" x14ac:dyDescent="0.25">
      <c r="A45" s="111">
        <v>27</v>
      </c>
      <c r="B45" s="112" t="s">
        <v>58</v>
      </c>
      <c r="C45" s="110">
        <v>55.5</v>
      </c>
      <c r="D45" s="109">
        <v>186</v>
      </c>
      <c r="E45" s="86">
        <v>1.07</v>
      </c>
      <c r="F45" s="1">
        <f t="shared" ref="F45:F50" si="18">D45</f>
        <v>186</v>
      </c>
      <c r="G45" s="85">
        <f>Лист1!G48</f>
        <v>185.64</v>
      </c>
      <c r="H45" s="85">
        <f>Лист1!H48</f>
        <v>0.18</v>
      </c>
      <c r="I45" s="85">
        <f t="shared" si="17"/>
        <v>0.89000000000000012</v>
      </c>
      <c r="J45" s="85">
        <f>Лист1!J48</f>
        <v>0.3</v>
      </c>
      <c r="K45" s="85">
        <f t="shared" ref="K45:K50" si="19">J45</f>
        <v>0.3</v>
      </c>
      <c r="L45" s="113">
        <f t="shared" si="16"/>
        <v>83.177570093457959</v>
      </c>
      <c r="M45" s="114">
        <v>0.25</v>
      </c>
      <c r="N45" s="10"/>
      <c r="O45" s="10"/>
    </row>
    <row r="46" spans="1:33" s="2" customFormat="1" ht="14.1" customHeight="1" x14ac:dyDescent="0.25">
      <c r="A46" s="72">
        <v>28</v>
      </c>
      <c r="B46" s="107" t="s">
        <v>59</v>
      </c>
      <c r="C46" s="110">
        <v>90</v>
      </c>
      <c r="D46" s="109">
        <v>182.4</v>
      </c>
      <c r="E46" s="13">
        <v>1.47</v>
      </c>
      <c r="F46" s="1">
        <f t="shared" si="18"/>
        <v>182.4</v>
      </c>
      <c r="G46" s="1">
        <f>Лист1!G49</f>
        <v>182.12</v>
      </c>
      <c r="H46" s="1">
        <f>Лист1!H49</f>
        <v>0.27</v>
      </c>
      <c r="I46" s="1">
        <f t="shared" si="17"/>
        <v>1.2</v>
      </c>
      <c r="J46" s="1">
        <f>Лист1!J49</f>
        <v>0.3</v>
      </c>
      <c r="K46" s="1">
        <f>J46</f>
        <v>0.3</v>
      </c>
      <c r="L46" s="32">
        <f t="shared" si="16"/>
        <v>81.632653061224488</v>
      </c>
      <c r="M46" s="74">
        <v>0.3</v>
      </c>
      <c r="N46" s="10"/>
      <c r="O46" s="10"/>
    </row>
    <row r="47" spans="1:33" s="2" customFormat="1" ht="14.1" customHeight="1" x14ac:dyDescent="0.25">
      <c r="A47" s="72">
        <v>29</v>
      </c>
      <c r="B47" s="6" t="s">
        <v>60</v>
      </c>
      <c r="C47" s="115">
        <v>58</v>
      </c>
      <c r="D47" s="85">
        <v>173</v>
      </c>
      <c r="E47" s="86">
        <v>1.1299999999999999</v>
      </c>
      <c r="F47" s="1">
        <f t="shared" si="18"/>
        <v>173</v>
      </c>
      <c r="G47" s="1">
        <f>Лист1!G50</f>
        <v>173</v>
      </c>
      <c r="H47" s="1">
        <v>0</v>
      </c>
      <c r="I47" s="1">
        <f t="shared" si="17"/>
        <v>1.1299999999999999</v>
      </c>
      <c r="J47" s="1">
        <f>Лист1!J50</f>
        <v>0.01</v>
      </c>
      <c r="K47" s="1">
        <f>J47</f>
        <v>0.01</v>
      </c>
      <c r="L47" s="32">
        <f t="shared" si="16"/>
        <v>100</v>
      </c>
      <c r="M47" s="74">
        <v>0.35</v>
      </c>
      <c r="N47" s="10"/>
      <c r="O47" s="10"/>
    </row>
    <row r="48" spans="1:33" s="2" customFormat="1" ht="14.1" customHeight="1" x14ac:dyDescent="0.25">
      <c r="A48" s="72">
        <v>30</v>
      </c>
      <c r="B48" s="107" t="s">
        <v>61</v>
      </c>
      <c r="C48" s="75">
        <v>68</v>
      </c>
      <c r="D48" s="1">
        <v>169</v>
      </c>
      <c r="E48" s="13">
        <v>1.2</v>
      </c>
      <c r="F48" s="1">
        <f t="shared" si="18"/>
        <v>169</v>
      </c>
      <c r="G48" s="1">
        <f>Лист1!G51</f>
        <v>168.63</v>
      </c>
      <c r="H48" s="1">
        <f>Лист1!H51</f>
        <v>0.2516000000000031</v>
      </c>
      <c r="I48" s="1">
        <f t="shared" si="17"/>
        <v>0.9483999999999968</v>
      </c>
      <c r="J48" s="1">
        <f>Лист1!J51</f>
        <v>0.01</v>
      </c>
      <c r="K48" s="1">
        <f t="shared" si="19"/>
        <v>0.01</v>
      </c>
      <c r="L48" s="32">
        <f t="shared" si="16"/>
        <v>79.033333333333061</v>
      </c>
      <c r="M48" s="74">
        <v>0.4</v>
      </c>
      <c r="N48" s="10"/>
      <c r="O48" s="10"/>
    </row>
    <row r="49" spans="1:33" s="2" customFormat="1" ht="14.1" customHeight="1" x14ac:dyDescent="0.25">
      <c r="A49" s="72">
        <v>31</v>
      </c>
      <c r="B49" s="7" t="s">
        <v>62</v>
      </c>
      <c r="C49" s="116">
        <v>102</v>
      </c>
      <c r="D49" s="1">
        <v>163</v>
      </c>
      <c r="E49" s="13">
        <v>2.5</v>
      </c>
      <c r="F49" s="1">
        <f t="shared" si="18"/>
        <v>163</v>
      </c>
      <c r="G49" s="1">
        <f>Лист1!G52</f>
        <v>162.94999999999999</v>
      </c>
      <c r="H49" s="1">
        <v>0</v>
      </c>
      <c r="I49" s="1">
        <f t="shared" si="17"/>
        <v>2.5</v>
      </c>
      <c r="J49" s="1">
        <f>Лист1!J52</f>
        <v>0.01</v>
      </c>
      <c r="K49" s="1">
        <f t="shared" si="19"/>
        <v>0.01</v>
      </c>
      <c r="L49" s="32">
        <f t="shared" si="16"/>
        <v>100</v>
      </c>
      <c r="M49" s="74">
        <v>0.45</v>
      </c>
      <c r="N49" s="10"/>
      <c r="O49" s="10"/>
    </row>
    <row r="50" spans="1:33" s="2" customFormat="1" ht="14.1" customHeight="1" x14ac:dyDescent="0.25">
      <c r="A50" s="72">
        <v>32</v>
      </c>
      <c r="B50" s="87" t="s">
        <v>63</v>
      </c>
      <c r="C50" s="88">
        <v>78</v>
      </c>
      <c r="D50" s="90">
        <v>160.1</v>
      </c>
      <c r="E50" s="91">
        <v>1.28</v>
      </c>
      <c r="F50" s="1">
        <f t="shared" si="18"/>
        <v>160.1</v>
      </c>
      <c r="G50" s="1">
        <f>Лист1!G53</f>
        <v>160.38</v>
      </c>
      <c r="H50" s="1">
        <v>0</v>
      </c>
      <c r="I50" s="1">
        <f t="shared" si="17"/>
        <v>1.28</v>
      </c>
      <c r="J50" s="1">
        <f>Лист1!J53</f>
        <v>0.02</v>
      </c>
      <c r="K50" s="90">
        <f t="shared" si="19"/>
        <v>0.02</v>
      </c>
      <c r="L50" s="32">
        <f t="shared" si="16"/>
        <v>100</v>
      </c>
      <c r="M50" s="74">
        <v>0.5</v>
      </c>
      <c r="N50" s="10"/>
      <c r="O50" s="10"/>
    </row>
    <row r="51" spans="1:33" s="2" customFormat="1" ht="14.1" customHeight="1" x14ac:dyDescent="0.25">
      <c r="A51" s="72"/>
      <c r="B51" s="14" t="s">
        <v>35</v>
      </c>
      <c r="C51" s="117">
        <f>SUM(C41:C50)</f>
        <v>1200.5</v>
      </c>
      <c r="D51" s="90"/>
      <c r="E51" s="17">
        <f>E41+E42+E43+E44+E45+E46+E47+E48+E49+E50</f>
        <v>15.4</v>
      </c>
      <c r="F51" s="103"/>
      <c r="G51" s="33"/>
      <c r="H51" s="17">
        <f>H41+H42+H43+H44+H45+H46+H47+H48+H49+H50</f>
        <v>2.811600000000003</v>
      </c>
      <c r="I51" s="17">
        <f>I41+I42+I43+I44+I45+I46+I47+I48+I49+I50</f>
        <v>12.588399999999998</v>
      </c>
      <c r="J51" s="16"/>
      <c r="K51" s="118"/>
      <c r="L51" s="21">
        <f>I51*100/E51</f>
        <v>81.742857142857133</v>
      </c>
      <c r="M51" s="119"/>
      <c r="N51" s="10"/>
      <c r="O51" s="10">
        <f>I51+H51-E51</f>
        <v>0</v>
      </c>
      <c r="AG51" s="166">
        <f>I51+H51-E51</f>
        <v>0</v>
      </c>
    </row>
    <row r="52" spans="1:33" s="2" customFormat="1" ht="14.1" customHeight="1" x14ac:dyDescent="0.25">
      <c r="A52" s="72"/>
      <c r="B52" s="120" t="s">
        <v>64</v>
      </c>
      <c r="C52" s="121"/>
      <c r="D52" s="75"/>
      <c r="E52" s="122"/>
      <c r="F52" s="123"/>
      <c r="G52" s="124"/>
      <c r="H52" s="123"/>
      <c r="I52" s="123"/>
      <c r="J52" s="75"/>
      <c r="K52" s="75"/>
      <c r="L52" s="125"/>
      <c r="M52" s="126"/>
      <c r="N52" s="10"/>
      <c r="O52" s="10"/>
    </row>
    <row r="53" spans="1:33" s="2" customFormat="1" ht="14.1" customHeight="1" x14ac:dyDescent="0.25">
      <c r="A53" s="72">
        <v>33</v>
      </c>
      <c r="B53" s="107" t="s">
        <v>65</v>
      </c>
      <c r="C53" s="78">
        <v>73.430000000000007</v>
      </c>
      <c r="D53" s="99">
        <v>217.9</v>
      </c>
      <c r="E53" s="13">
        <v>1.1200000000000001</v>
      </c>
      <c r="F53" s="1">
        <f t="shared" ref="F53:F64" si="20">D53</f>
        <v>217.9</v>
      </c>
      <c r="G53" s="1">
        <f>Лист1!G56</f>
        <v>217.6</v>
      </c>
      <c r="H53" s="1">
        <f>Лист1!H56</f>
        <v>0.21</v>
      </c>
      <c r="I53" s="1">
        <f>E53-H53</f>
        <v>0.91000000000000014</v>
      </c>
      <c r="J53" s="1">
        <f>Лист1!J56</f>
        <v>7.0000000000000007E-2</v>
      </c>
      <c r="K53" s="1">
        <f>J53</f>
        <v>7.0000000000000007E-2</v>
      </c>
      <c r="L53" s="32">
        <f t="shared" ref="L53:L64" si="21">I53*100/E53</f>
        <v>81.25</v>
      </c>
      <c r="M53" s="74">
        <v>0.01</v>
      </c>
      <c r="N53" s="10"/>
      <c r="O53" s="10"/>
    </row>
    <row r="54" spans="1:33" s="2" customFormat="1" ht="14.1" customHeight="1" x14ac:dyDescent="0.25">
      <c r="A54" s="58"/>
      <c r="B54" s="24"/>
      <c r="C54" s="183" t="s">
        <v>2</v>
      </c>
      <c r="D54" s="184"/>
      <c r="E54" s="185"/>
      <c r="F54" s="186" t="s">
        <v>3</v>
      </c>
      <c r="G54" s="187"/>
      <c r="H54" s="188"/>
      <c r="I54" s="188"/>
      <c r="J54" s="188"/>
      <c r="K54" s="189"/>
      <c r="L54" s="177" t="s">
        <v>4</v>
      </c>
      <c r="M54" s="192" t="s">
        <v>5</v>
      </c>
      <c r="N54" s="10"/>
      <c r="O54" s="10"/>
    </row>
    <row r="55" spans="1:33" s="2" customFormat="1" ht="14.1" customHeight="1" x14ac:dyDescent="0.25">
      <c r="A55" s="59"/>
      <c r="B55" s="176" t="s">
        <v>6</v>
      </c>
      <c r="C55" s="60" t="s">
        <v>7</v>
      </c>
      <c r="D55" s="40" t="s">
        <v>8</v>
      </c>
      <c r="E55" s="40" t="s">
        <v>9</v>
      </c>
      <c r="F55" s="41" t="s">
        <v>10</v>
      </c>
      <c r="G55" s="40" t="s">
        <v>11</v>
      </c>
      <c r="H55" s="40" t="s">
        <v>12</v>
      </c>
      <c r="I55" s="41" t="s">
        <v>13</v>
      </c>
      <c r="J55" s="40" t="s">
        <v>14</v>
      </c>
      <c r="K55" s="177" t="s">
        <v>83</v>
      </c>
      <c r="L55" s="190"/>
      <c r="M55" s="193"/>
      <c r="N55" s="10"/>
      <c r="O55" s="10"/>
    </row>
    <row r="56" spans="1:33" s="2" customFormat="1" ht="14.1" customHeight="1" x14ac:dyDescent="0.25">
      <c r="A56" s="59"/>
      <c r="B56" s="176"/>
      <c r="C56" s="61"/>
      <c r="D56" s="62"/>
      <c r="E56" s="54" t="s">
        <v>15</v>
      </c>
      <c r="F56" s="41" t="s">
        <v>16</v>
      </c>
      <c r="G56" s="54" t="s">
        <v>17</v>
      </c>
      <c r="H56" s="54" t="s">
        <v>18</v>
      </c>
      <c r="I56" s="41"/>
      <c r="J56" s="53" t="s">
        <v>19</v>
      </c>
      <c r="K56" s="190"/>
      <c r="L56" s="190"/>
      <c r="M56" s="193"/>
      <c r="N56" s="10"/>
      <c r="O56" s="10"/>
    </row>
    <row r="57" spans="1:33" s="2" customFormat="1" ht="14.1" customHeight="1" x14ac:dyDescent="0.25">
      <c r="A57" s="59"/>
      <c r="B57" s="61"/>
      <c r="C57" s="61"/>
      <c r="D57" s="62"/>
      <c r="E57" s="42"/>
      <c r="F57" s="41" t="s">
        <v>17</v>
      </c>
      <c r="G57" s="54"/>
      <c r="H57" s="42"/>
      <c r="I57" s="25"/>
      <c r="J57" s="54"/>
      <c r="K57" s="190"/>
      <c r="L57" s="190"/>
      <c r="M57" s="193"/>
      <c r="N57" s="10"/>
      <c r="O57" s="10"/>
    </row>
    <row r="58" spans="1:33" s="2" customFormat="1" ht="22.5" customHeight="1" x14ac:dyDescent="0.25">
      <c r="A58" s="63"/>
      <c r="B58" s="26"/>
      <c r="C58" s="26" t="s">
        <v>20</v>
      </c>
      <c r="D58" s="64" t="s">
        <v>21</v>
      </c>
      <c r="E58" s="55" t="s">
        <v>22</v>
      </c>
      <c r="F58" s="43" t="s">
        <v>21</v>
      </c>
      <c r="G58" s="55" t="s">
        <v>21</v>
      </c>
      <c r="H58" s="55" t="s">
        <v>22</v>
      </c>
      <c r="I58" s="41" t="s">
        <v>22</v>
      </c>
      <c r="J58" s="55" t="s">
        <v>23</v>
      </c>
      <c r="K58" s="191"/>
      <c r="L58" s="191"/>
      <c r="M58" s="194"/>
      <c r="N58" s="10"/>
      <c r="O58" s="10"/>
    </row>
    <row r="59" spans="1:33" s="2" customFormat="1" ht="14.1" customHeight="1" x14ac:dyDescent="0.25">
      <c r="A59" s="58">
        <v>1</v>
      </c>
      <c r="B59" s="65">
        <v>2</v>
      </c>
      <c r="C59" s="65">
        <v>3</v>
      </c>
      <c r="D59" s="65">
        <v>4</v>
      </c>
      <c r="E59" s="65">
        <v>5</v>
      </c>
      <c r="F59" s="65">
        <v>6</v>
      </c>
      <c r="G59" s="66">
        <v>7</v>
      </c>
      <c r="H59" s="65">
        <v>8</v>
      </c>
      <c r="I59" s="65">
        <v>9</v>
      </c>
      <c r="J59" s="65">
        <v>10</v>
      </c>
      <c r="K59" s="65">
        <v>11</v>
      </c>
      <c r="L59" s="65">
        <v>12</v>
      </c>
      <c r="M59" s="67">
        <v>13</v>
      </c>
      <c r="N59" s="10"/>
      <c r="O59" s="10"/>
    </row>
    <row r="60" spans="1:33" s="2" customFormat="1" ht="14.1" customHeight="1" x14ac:dyDescent="0.25">
      <c r="A60" s="72">
        <v>34</v>
      </c>
      <c r="B60" s="107" t="s">
        <v>66</v>
      </c>
      <c r="C60" s="78">
        <v>158</v>
      </c>
      <c r="D60" s="99">
        <v>211.5</v>
      </c>
      <c r="E60" s="13">
        <v>1.02</v>
      </c>
      <c r="F60" s="1">
        <f t="shared" si="20"/>
        <v>211.5</v>
      </c>
      <c r="G60" s="1">
        <f>Лист1!G57</f>
        <v>211.09</v>
      </c>
      <c r="H60" s="1">
        <f>Лист1!H57</f>
        <v>0.37</v>
      </c>
      <c r="I60" s="1">
        <f>E60-H60</f>
        <v>0.65</v>
      </c>
      <c r="J60" s="1">
        <f>Лист1!J57</f>
        <v>0.08</v>
      </c>
      <c r="K60" s="1">
        <f>J60</f>
        <v>0.08</v>
      </c>
      <c r="L60" s="32">
        <f t="shared" si="21"/>
        <v>63.725490196078432</v>
      </c>
      <c r="M60" s="74">
        <v>0.04</v>
      </c>
      <c r="N60" s="10"/>
      <c r="O60" s="10"/>
    </row>
    <row r="61" spans="1:33" s="2" customFormat="1" ht="14.1" customHeight="1" x14ac:dyDescent="0.25">
      <c r="A61" s="72">
        <v>35</v>
      </c>
      <c r="B61" s="107" t="s">
        <v>67</v>
      </c>
      <c r="C61" s="78">
        <v>156.4</v>
      </c>
      <c r="D61" s="99">
        <v>189.2</v>
      </c>
      <c r="E61" s="13">
        <v>1.58</v>
      </c>
      <c r="F61" s="1">
        <f t="shared" si="20"/>
        <v>189.2</v>
      </c>
      <c r="G61" s="1">
        <f>Лист1!G64</f>
        <v>188.78</v>
      </c>
      <c r="H61" s="1">
        <f>Лист1!H64</f>
        <v>0.43</v>
      </c>
      <c r="I61" s="1">
        <f>E61-H61</f>
        <v>1.1500000000000001</v>
      </c>
      <c r="J61" s="1">
        <f>Лист1!J64</f>
        <v>0.09</v>
      </c>
      <c r="K61" s="1">
        <f>J61</f>
        <v>0.09</v>
      </c>
      <c r="L61" s="32">
        <f t="shared" si="21"/>
        <v>72.784810126582286</v>
      </c>
      <c r="M61" s="74">
        <v>0.06</v>
      </c>
      <c r="N61" s="10"/>
      <c r="O61" s="10"/>
    </row>
    <row r="62" spans="1:33" s="2" customFormat="1" ht="14.1" customHeight="1" x14ac:dyDescent="0.25">
      <c r="A62" s="72">
        <v>36</v>
      </c>
      <c r="B62" s="107" t="s">
        <v>68</v>
      </c>
      <c r="C62" s="78">
        <v>109.5</v>
      </c>
      <c r="D62" s="99">
        <v>184.5</v>
      </c>
      <c r="E62" s="13">
        <v>1.45</v>
      </c>
      <c r="F62" s="1">
        <f t="shared" si="20"/>
        <v>184.5</v>
      </c>
      <c r="G62" s="1">
        <f>Лист1!G65</f>
        <v>184.23</v>
      </c>
      <c r="H62" s="1">
        <f>Лист1!H65</f>
        <v>0.28999999999999998</v>
      </c>
      <c r="I62" s="1">
        <f>E62-H62</f>
        <v>1.1599999999999999</v>
      </c>
      <c r="J62" s="1">
        <f>Лист1!J65</f>
        <v>0.08</v>
      </c>
      <c r="K62" s="1">
        <f>J62</f>
        <v>0.08</v>
      </c>
      <c r="L62" s="32">
        <f t="shared" si="21"/>
        <v>79.999999999999986</v>
      </c>
      <c r="M62" s="74">
        <v>7.0000000000000007E-2</v>
      </c>
      <c r="N62" s="10"/>
      <c r="O62" s="10"/>
    </row>
    <row r="63" spans="1:33" s="2" customFormat="1" ht="14.1" customHeight="1" x14ac:dyDescent="0.25">
      <c r="A63" s="72">
        <v>37</v>
      </c>
      <c r="B63" s="112" t="s">
        <v>69</v>
      </c>
      <c r="C63" s="115">
        <v>105</v>
      </c>
      <c r="D63" s="1">
        <v>182.6</v>
      </c>
      <c r="E63" s="13">
        <v>1.7</v>
      </c>
      <c r="F63" s="1">
        <f t="shared" si="20"/>
        <v>182.6</v>
      </c>
      <c r="G63" s="1" t="s">
        <v>37</v>
      </c>
      <c r="H63" s="1" t="s">
        <v>37</v>
      </c>
      <c r="I63" s="1" t="s">
        <v>37</v>
      </c>
      <c r="J63" s="1" t="s">
        <v>37</v>
      </c>
      <c r="K63" s="1" t="s">
        <v>37</v>
      </c>
      <c r="L63" s="32" t="s">
        <v>37</v>
      </c>
      <c r="M63" s="74">
        <v>0.08</v>
      </c>
      <c r="N63" s="10"/>
      <c r="O63" s="10"/>
    </row>
    <row r="64" spans="1:33" s="2" customFormat="1" ht="14.1" customHeight="1" x14ac:dyDescent="0.25">
      <c r="A64" s="72">
        <v>38</v>
      </c>
      <c r="B64" s="7" t="s">
        <v>70</v>
      </c>
      <c r="C64" s="75">
        <v>124.8</v>
      </c>
      <c r="D64" s="1">
        <v>97.97</v>
      </c>
      <c r="E64" s="13">
        <v>2.5</v>
      </c>
      <c r="F64" s="1">
        <f t="shared" si="20"/>
        <v>97.97</v>
      </c>
      <c r="G64" s="1">
        <f>Лист1!G67</f>
        <v>97.97</v>
      </c>
      <c r="H64" s="1">
        <f>Лист1!H67</f>
        <v>0</v>
      </c>
      <c r="I64" s="1">
        <f>E64-H64</f>
        <v>2.5</v>
      </c>
      <c r="J64" s="1">
        <f>Лист1!J67</f>
        <v>0.15</v>
      </c>
      <c r="K64" s="1">
        <f>J64</f>
        <v>0.15</v>
      </c>
      <c r="L64" s="32">
        <f t="shared" si="21"/>
        <v>100</v>
      </c>
      <c r="M64" s="74">
        <v>0.15</v>
      </c>
      <c r="N64" s="10"/>
      <c r="O64" s="10"/>
    </row>
    <row r="65" spans="1:34" s="2" customFormat="1" ht="14.1" customHeight="1" x14ac:dyDescent="0.25">
      <c r="A65" s="72"/>
      <c r="B65" s="14" t="s">
        <v>35</v>
      </c>
      <c r="C65" s="127">
        <f>C53+C60+C61+C62+C63+C64</f>
        <v>727.13</v>
      </c>
      <c r="D65" s="128"/>
      <c r="E65" s="129">
        <f>E53+E60+E61+E62+E64</f>
        <v>7.67</v>
      </c>
      <c r="F65" s="130"/>
      <c r="G65" s="131"/>
      <c r="H65" s="17">
        <f>H53+H60+H61+H62+H64</f>
        <v>1.3</v>
      </c>
      <c r="I65" s="17">
        <f>I53+I60+I61+I62+I64</f>
        <v>6.37</v>
      </c>
      <c r="J65" s="16"/>
      <c r="K65" s="16"/>
      <c r="L65" s="21">
        <f>I65*100/E65</f>
        <v>83.050847457627114</v>
      </c>
      <c r="M65" s="93"/>
      <c r="N65" s="10"/>
      <c r="O65" s="10">
        <f>I65+H65-E65</f>
        <v>0</v>
      </c>
    </row>
    <row r="66" spans="1:34" s="2" customFormat="1" ht="14.1" customHeight="1" x14ac:dyDescent="0.25">
      <c r="A66" s="72"/>
      <c r="B66" s="4" t="s">
        <v>71</v>
      </c>
      <c r="C66" s="132"/>
      <c r="D66" s="133"/>
      <c r="E66" s="134"/>
      <c r="F66" s="133"/>
      <c r="G66" s="135"/>
      <c r="H66" s="133"/>
      <c r="I66" s="133"/>
      <c r="J66" s="90"/>
      <c r="K66" s="133"/>
      <c r="L66" s="136"/>
      <c r="M66" s="133"/>
      <c r="N66" s="10"/>
      <c r="O66" s="10"/>
    </row>
    <row r="67" spans="1:34" s="2" customFormat="1" ht="14.1" customHeight="1" x14ac:dyDescent="0.25">
      <c r="A67" s="72">
        <v>39</v>
      </c>
      <c r="B67" s="3" t="s">
        <v>72</v>
      </c>
      <c r="C67" s="137">
        <v>78</v>
      </c>
      <c r="D67" s="138">
        <v>174.5</v>
      </c>
      <c r="E67" s="139">
        <v>1.1000000000000001</v>
      </c>
      <c r="F67" s="1">
        <f t="shared" ref="F67:F68" si="22">D67</f>
        <v>174.5</v>
      </c>
      <c r="G67" s="1">
        <v>174.16</v>
      </c>
      <c r="H67" s="13">
        <v>0.27</v>
      </c>
      <c r="I67" s="13">
        <f t="shared" ref="I67:I68" si="23">E67-H67</f>
        <v>0.83000000000000007</v>
      </c>
      <c r="J67" s="1">
        <v>1.4999999999999999E-2</v>
      </c>
      <c r="K67" s="1">
        <f>J67</f>
        <v>1.4999999999999999E-2</v>
      </c>
      <c r="L67" s="32">
        <v>76</v>
      </c>
      <c r="M67" s="1">
        <v>0.02</v>
      </c>
      <c r="N67" s="10"/>
      <c r="O67" s="10"/>
    </row>
    <row r="68" spans="1:34" s="2" customFormat="1" ht="14.1" customHeight="1" x14ac:dyDescent="0.25">
      <c r="A68" s="72">
        <v>40</v>
      </c>
      <c r="B68" s="3" t="s">
        <v>73</v>
      </c>
      <c r="C68" s="78">
        <v>220</v>
      </c>
      <c r="D68" s="99">
        <v>168.8</v>
      </c>
      <c r="E68" s="13">
        <v>4.8</v>
      </c>
      <c r="F68" s="1">
        <f t="shared" si="22"/>
        <v>168.8</v>
      </c>
      <c r="G68" s="1">
        <f>Лист1!G71</f>
        <v>168.42</v>
      </c>
      <c r="H68" s="13">
        <f>Лист1!H71</f>
        <v>0.83600000000005248</v>
      </c>
      <c r="I68" s="13">
        <f t="shared" si="23"/>
        <v>3.9639999999999471</v>
      </c>
      <c r="J68" s="1">
        <f>Лист1!J71</f>
        <v>0</v>
      </c>
      <c r="K68" s="1">
        <f>J68</f>
        <v>0</v>
      </c>
      <c r="L68" s="32">
        <f t="shared" ref="L68" si="24">I68*100/E68</f>
        <v>82.583333333332234</v>
      </c>
      <c r="M68" s="74">
        <v>7.0000000000000007E-2</v>
      </c>
      <c r="N68" s="10"/>
      <c r="O68" s="10"/>
    </row>
    <row r="69" spans="1:34" s="2" customFormat="1" ht="14.1" customHeight="1" x14ac:dyDescent="0.25">
      <c r="A69" s="72"/>
      <c r="B69" s="14" t="s">
        <v>35</v>
      </c>
      <c r="C69" s="92">
        <f>SUM(C67:C68)</f>
        <v>298</v>
      </c>
      <c r="D69" s="15"/>
      <c r="E69" s="140">
        <f>SUM(E67:E68)</f>
        <v>5.9</v>
      </c>
      <c r="F69" s="16"/>
      <c r="G69" s="141"/>
      <c r="H69" s="17">
        <f>SUM(H67:H68)</f>
        <v>1.1060000000000525</v>
      </c>
      <c r="I69" s="17">
        <f>SUM(I67:I68)</f>
        <v>4.7939999999999472</v>
      </c>
      <c r="J69" s="17"/>
      <c r="K69" s="101"/>
      <c r="L69" s="21">
        <f>I69*100/E69</f>
        <v>81.254237288134703</v>
      </c>
      <c r="M69" s="93"/>
      <c r="N69" s="10"/>
      <c r="O69" s="10">
        <f>I69+H69-E69</f>
        <v>0</v>
      </c>
      <c r="AG69" s="167">
        <f>I69+H69-E69</f>
        <v>0</v>
      </c>
    </row>
    <row r="70" spans="1:34" s="2" customFormat="1" ht="14.1" customHeight="1" x14ac:dyDescent="0.25">
      <c r="A70" s="72"/>
      <c r="B70" s="69" t="s">
        <v>74</v>
      </c>
      <c r="C70" s="80"/>
      <c r="D70" s="82"/>
      <c r="E70" s="142"/>
      <c r="F70" s="142"/>
      <c r="G70" s="143"/>
      <c r="H70" s="142"/>
      <c r="I70" s="142"/>
      <c r="J70" s="142"/>
      <c r="K70" s="142"/>
      <c r="L70" s="144"/>
      <c r="M70" s="22"/>
      <c r="N70" s="10"/>
      <c r="O70" s="10"/>
    </row>
    <row r="71" spans="1:34" s="2" customFormat="1" ht="14.1" customHeight="1" x14ac:dyDescent="0.25">
      <c r="A71" s="72">
        <v>41</v>
      </c>
      <c r="B71" s="7" t="s">
        <v>75</v>
      </c>
      <c r="C71" s="75">
        <v>54.1</v>
      </c>
      <c r="D71" s="30">
        <v>152.5</v>
      </c>
      <c r="E71" s="145">
        <v>1.42</v>
      </c>
      <c r="F71" s="1">
        <f>D71</f>
        <v>152.5</v>
      </c>
      <c r="G71" s="1">
        <f>Лист1!G74</f>
        <v>149.81</v>
      </c>
      <c r="H71" s="13">
        <f>Лист1!H74</f>
        <v>1.41</v>
      </c>
      <c r="I71" s="13">
        <f>E71-H71</f>
        <v>1.0000000000000009E-2</v>
      </c>
      <c r="J71" s="30">
        <f>Лист1!J74</f>
        <v>0</v>
      </c>
      <c r="K71" s="30">
        <f t="shared" ref="K71" si="25">J71</f>
        <v>0</v>
      </c>
      <c r="L71" s="32">
        <f>I71*100/E71</f>
        <v>0.70422535211267667</v>
      </c>
      <c r="M71" s="126">
        <v>0.05</v>
      </c>
      <c r="N71" s="10"/>
      <c r="O71" s="10">
        <f>I71+H71-E71</f>
        <v>0</v>
      </c>
      <c r="AG71" s="167">
        <f>I71+H71-E71</f>
        <v>0</v>
      </c>
    </row>
    <row r="72" spans="1:34" s="2" customFormat="1" ht="14.1" customHeight="1" x14ac:dyDescent="0.25">
      <c r="A72" s="72"/>
      <c r="B72" s="146" t="s">
        <v>76</v>
      </c>
      <c r="C72" s="147"/>
      <c r="D72" s="73"/>
      <c r="E72" s="148"/>
      <c r="F72" s="73"/>
      <c r="G72" s="149"/>
      <c r="H72" s="145"/>
      <c r="I72" s="13"/>
      <c r="J72" s="30"/>
      <c r="K72" s="73"/>
      <c r="L72" s="34"/>
      <c r="M72" s="73"/>
      <c r="N72" s="10"/>
      <c r="O72" s="10"/>
    </row>
    <row r="73" spans="1:34" s="2" customFormat="1" ht="14.1" customHeight="1" x14ac:dyDescent="0.25">
      <c r="A73" s="72">
        <v>42</v>
      </c>
      <c r="B73" s="150" t="s">
        <v>77</v>
      </c>
      <c r="C73" s="1">
        <v>59.6</v>
      </c>
      <c r="D73" s="151">
        <v>160</v>
      </c>
      <c r="E73" s="152">
        <v>1.19</v>
      </c>
      <c r="F73" s="1">
        <f>D73</f>
        <v>160</v>
      </c>
      <c r="G73" s="1">
        <f>Лист1!G76</f>
        <v>159.62</v>
      </c>
      <c r="H73" s="13">
        <f>Лист1!H76</f>
        <v>0.14899999999999999</v>
      </c>
      <c r="I73" s="13">
        <f>E73-H73</f>
        <v>1.0409999999999999</v>
      </c>
      <c r="J73" s="30">
        <f>Лист1!J76</f>
        <v>0.01</v>
      </c>
      <c r="K73" s="151">
        <f>J73</f>
        <v>0.01</v>
      </c>
      <c r="L73" s="32">
        <f>I73*100/E73</f>
        <v>87.47899159663865</v>
      </c>
      <c r="M73" s="153">
        <v>0.01</v>
      </c>
      <c r="N73" s="10"/>
      <c r="O73" s="10">
        <f>I73+H73-E73</f>
        <v>0</v>
      </c>
      <c r="AG73" s="167">
        <f>I73+H73-E73</f>
        <v>0</v>
      </c>
    </row>
    <row r="74" spans="1:34" s="2" customFormat="1" ht="14.1" customHeight="1" x14ac:dyDescent="0.25">
      <c r="A74" s="111"/>
      <c r="B74" s="4" t="s">
        <v>93</v>
      </c>
      <c r="C74" s="154"/>
      <c r="D74" s="75"/>
      <c r="E74" s="155"/>
      <c r="F74" s="75"/>
      <c r="G74" s="156"/>
      <c r="H74" s="75"/>
      <c r="I74" s="155"/>
      <c r="J74" s="75"/>
      <c r="K74" s="75"/>
      <c r="L74" s="157"/>
      <c r="M74" s="126"/>
      <c r="N74" s="10"/>
      <c r="O74" s="10"/>
    </row>
    <row r="75" spans="1:34" s="2" customFormat="1" ht="14.1" customHeight="1" x14ac:dyDescent="0.25">
      <c r="A75" s="31">
        <v>43</v>
      </c>
      <c r="B75" s="3" t="s">
        <v>94</v>
      </c>
      <c r="C75" s="158">
        <v>175</v>
      </c>
      <c r="D75" s="159">
        <v>97.2</v>
      </c>
      <c r="E75" s="160">
        <v>1.66</v>
      </c>
      <c r="F75" s="161">
        <f t="shared" ref="F75" si="26">D75</f>
        <v>97.2</v>
      </c>
      <c r="G75" s="151">
        <v>97.15</v>
      </c>
      <c r="H75" s="152">
        <v>0.09</v>
      </c>
      <c r="I75" s="13">
        <f>E75-H75</f>
        <v>1.5699999999999998</v>
      </c>
      <c r="J75" s="152">
        <v>0</v>
      </c>
      <c r="K75" s="152">
        <f>J75</f>
        <v>0</v>
      </c>
      <c r="L75" s="18">
        <v>95</v>
      </c>
      <c r="M75" s="151">
        <v>89</v>
      </c>
      <c r="N75" s="10"/>
      <c r="O75" s="10">
        <f>I75+H75-E75</f>
        <v>0</v>
      </c>
      <c r="AG75" s="167">
        <f>I75+H75-E75</f>
        <v>0</v>
      </c>
    </row>
    <row r="76" spans="1:34" s="2" customFormat="1" ht="14.1" customHeight="1" x14ac:dyDescent="0.25">
      <c r="A76" s="31"/>
      <c r="B76" s="14" t="s">
        <v>78</v>
      </c>
      <c r="C76" s="106"/>
      <c r="D76" s="75"/>
      <c r="E76" s="155"/>
      <c r="F76" s="75"/>
      <c r="G76" s="156"/>
      <c r="H76" s="75"/>
      <c r="I76" s="155"/>
      <c r="J76" s="75"/>
      <c r="K76" s="75"/>
      <c r="L76" s="157"/>
      <c r="M76" s="126"/>
      <c r="N76" s="10"/>
      <c r="O76" s="10"/>
    </row>
    <row r="77" spans="1:34" s="2" customFormat="1" ht="14.1" customHeight="1" x14ac:dyDescent="0.25">
      <c r="A77" s="31">
        <v>44</v>
      </c>
      <c r="B77" s="12" t="s">
        <v>79</v>
      </c>
      <c r="C77" s="159">
        <v>135</v>
      </c>
      <c r="D77" s="159">
        <v>139.19999999999999</v>
      </c>
      <c r="E77" s="160">
        <v>2.16</v>
      </c>
      <c r="F77" s="161">
        <f>D77</f>
        <v>139.19999999999999</v>
      </c>
      <c r="G77" s="151">
        <v>139.12</v>
      </c>
      <c r="H77" s="152">
        <v>0.11</v>
      </c>
      <c r="I77" s="13">
        <f>E77-H77</f>
        <v>2.0500000000000003</v>
      </c>
      <c r="J77" s="152">
        <v>0</v>
      </c>
      <c r="K77" s="152">
        <f>J77</f>
        <v>0</v>
      </c>
      <c r="L77" s="162">
        <v>98</v>
      </c>
      <c r="M77" s="151">
        <v>94</v>
      </c>
      <c r="N77" s="10"/>
      <c r="O77" s="10">
        <f>I77+H77-E77</f>
        <v>0</v>
      </c>
      <c r="AG77" s="167">
        <f>I77+H77-E77</f>
        <v>0</v>
      </c>
    </row>
    <row r="78" spans="1:34" s="2" customFormat="1" ht="14.1" customHeight="1" x14ac:dyDescent="0.25">
      <c r="A78" s="72"/>
      <c r="B78" s="14" t="s">
        <v>80</v>
      </c>
      <c r="C78" s="80"/>
      <c r="D78" s="75"/>
      <c r="E78" s="155"/>
      <c r="F78" s="75"/>
      <c r="G78" s="75"/>
      <c r="H78" s="75"/>
      <c r="I78" s="75"/>
      <c r="J78" s="75"/>
      <c r="K78" s="75"/>
      <c r="L78" s="157"/>
      <c r="M78" s="163"/>
      <c r="N78" s="10"/>
      <c r="O78" s="10"/>
    </row>
    <row r="79" spans="1:34" s="2" customFormat="1" ht="14.1" customHeight="1" x14ac:dyDescent="0.25">
      <c r="A79" s="72"/>
      <c r="B79" s="164" t="s">
        <v>81</v>
      </c>
      <c r="C79" s="56">
        <f>C21+C29+C34+C39+C51+C65+C69+C71+C73+C75+C77</f>
        <v>6411.0440000000008</v>
      </c>
      <c r="D79" s="1"/>
      <c r="E79" s="17">
        <f>E21+E29+E34+E39+E51+E65+E69+E71+E73+E77+E75</f>
        <v>112.17400000000001</v>
      </c>
      <c r="F79" s="16"/>
      <c r="G79" s="16"/>
      <c r="H79" s="17">
        <f>H21+H29+H34+H39+H51+H65+H67+H68+H71+H73+H77+H75</f>
        <v>19.780909800000089</v>
      </c>
      <c r="I79" s="17">
        <f>I21+I29+I34+I39+I51+I65+I71+I73+I77+I75+I69</f>
        <v>92.393090199999904</v>
      </c>
      <c r="J79" s="16"/>
      <c r="K79" s="16"/>
      <c r="L79" s="21">
        <f>I79*100/E79</f>
        <v>82.365869274519852</v>
      </c>
      <c r="M79" s="22"/>
      <c r="N79" s="10"/>
      <c r="O79" s="10">
        <f>I79+H79-E79</f>
        <v>0</v>
      </c>
      <c r="AG79" s="165">
        <f>I79+H79-E79</f>
        <v>0</v>
      </c>
      <c r="AH79" s="167">
        <f>I79+H79-E79</f>
        <v>0</v>
      </c>
    </row>
    <row r="80" spans="1:34" s="2" customFormat="1" x14ac:dyDescent="0.25">
      <c r="A80" s="45"/>
      <c r="B80" s="195" t="s">
        <v>89</v>
      </c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1"/>
    </row>
    <row r="81" spans="1:34" s="2" customFormat="1" x14ac:dyDescent="0.25">
      <c r="A81" s="46">
        <v>1</v>
      </c>
      <c r="B81" s="44" t="s">
        <v>90</v>
      </c>
      <c r="C81" s="47">
        <v>116.98</v>
      </c>
      <c r="D81" s="47">
        <v>176.4</v>
      </c>
      <c r="E81" s="47">
        <v>2.36</v>
      </c>
      <c r="F81" s="1">
        <f t="shared" ref="F81:F83" si="27">D81</f>
        <v>176.4</v>
      </c>
      <c r="G81" s="1">
        <f>Лист1!G80</f>
        <v>175.65</v>
      </c>
      <c r="H81" s="1">
        <f>(D81-G81)*10000*C81/1000000</f>
        <v>0.87734999999999996</v>
      </c>
      <c r="I81" s="1">
        <f>E81-H81</f>
        <v>1.48265</v>
      </c>
      <c r="J81" s="47">
        <f>Лист1!J80</f>
        <v>0.02</v>
      </c>
      <c r="K81" s="47">
        <f>J81</f>
        <v>0.02</v>
      </c>
      <c r="L81" s="18">
        <f>I81*100/E81</f>
        <v>62.824152542372893</v>
      </c>
      <c r="M81" s="47"/>
      <c r="N81" s="11"/>
      <c r="O81" s="19"/>
    </row>
    <row r="82" spans="1:34" x14ac:dyDescent="0.25">
      <c r="A82" s="48">
        <v>2</v>
      </c>
      <c r="B82" s="3" t="s">
        <v>91</v>
      </c>
      <c r="C82" s="1">
        <v>339</v>
      </c>
      <c r="D82" s="1">
        <v>169.5</v>
      </c>
      <c r="E82" s="1">
        <v>4.0599999999999996</v>
      </c>
      <c r="F82" s="1">
        <f t="shared" si="27"/>
        <v>169.5</v>
      </c>
      <c r="G82" s="1">
        <f>Лист1!G81</f>
        <v>168.55</v>
      </c>
      <c r="H82" s="1">
        <f>(D82-G82)*10000*C82/1000000</f>
        <v>3.2204999999999617</v>
      </c>
      <c r="I82" s="1">
        <f>E82-H82</f>
        <v>0.83950000000003788</v>
      </c>
      <c r="J82" s="13">
        <f>Лист1!J81</f>
        <v>4.2000000000000003E-2</v>
      </c>
      <c r="K82" s="13">
        <f>J82</f>
        <v>4.2000000000000003E-2</v>
      </c>
      <c r="L82" s="18">
        <f>I82*100/E82</f>
        <v>20.677339901478767</v>
      </c>
      <c r="M82" s="1"/>
    </row>
    <row r="83" spans="1:34" x14ac:dyDescent="0.25">
      <c r="A83" s="48">
        <v>3</v>
      </c>
      <c r="B83" s="12" t="s">
        <v>92</v>
      </c>
      <c r="C83" s="1">
        <v>40.200000000000003</v>
      </c>
      <c r="D83" s="1">
        <v>180.1</v>
      </c>
      <c r="E83" s="1">
        <v>1</v>
      </c>
      <c r="F83" s="1">
        <f t="shared" si="27"/>
        <v>180.1</v>
      </c>
      <c r="G83" s="1">
        <f>Лист1!G82</f>
        <v>177.8</v>
      </c>
      <c r="H83" s="1">
        <f>(D83-G83)*10000*C83/1000000</f>
        <v>0.92459999999999321</v>
      </c>
      <c r="I83" s="1">
        <f>E83-H83</f>
        <v>7.5400000000006795E-2</v>
      </c>
      <c r="J83" s="1">
        <f>Лист1!J82</f>
        <v>0</v>
      </c>
      <c r="K83" s="1">
        <v>0</v>
      </c>
      <c r="L83" s="18">
        <f>I83*100/E83</f>
        <v>7.5400000000006795</v>
      </c>
      <c r="M83" s="1"/>
    </row>
    <row r="84" spans="1:34" x14ac:dyDescent="0.25">
      <c r="A84" s="49"/>
      <c r="B84" s="50"/>
      <c r="C84" s="16">
        <f>SUM(C81:C83)</f>
        <v>496.18</v>
      </c>
      <c r="D84" s="16"/>
      <c r="E84" s="16">
        <f>SUM(E81:E83)</f>
        <v>7.42</v>
      </c>
      <c r="F84" s="16"/>
      <c r="G84" s="51"/>
      <c r="H84" s="17">
        <f>SUM(H81:H83)</f>
        <v>5.0224499999999548</v>
      </c>
      <c r="I84" s="17">
        <f>SUM(I81:I83)</f>
        <v>2.3975500000000447</v>
      </c>
      <c r="J84" s="16"/>
      <c r="K84" s="16"/>
      <c r="L84" s="21">
        <f>I84*100/E84</f>
        <v>32.311994609165019</v>
      </c>
      <c r="M84" s="16"/>
      <c r="AG84" s="165">
        <f>I84+H84-E84</f>
        <v>0</v>
      </c>
    </row>
    <row r="85" spans="1:34" x14ac:dyDescent="0.25">
      <c r="A85" s="35"/>
      <c r="B85" s="36" t="s">
        <v>82</v>
      </c>
      <c r="C85" s="25"/>
      <c r="D85" s="25"/>
      <c r="E85" s="25"/>
      <c r="F85" s="25"/>
      <c r="G85" s="25"/>
      <c r="H85" s="25"/>
      <c r="I85" s="25"/>
      <c r="J85" s="25"/>
      <c r="K85" s="25"/>
      <c r="L85" s="37"/>
      <c r="M85" s="52" t="s">
        <v>95</v>
      </c>
      <c r="N85" s="2" t="s">
        <v>52</v>
      </c>
    </row>
    <row r="88" spans="1:34" x14ac:dyDescent="0.25">
      <c r="AH88" s="168">
        <f>I79</f>
        <v>92.393090199999904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BAK</cp:lastModifiedBy>
  <cp:lastPrinted>2025-08-12T08:41:59Z</cp:lastPrinted>
  <dcterms:created xsi:type="dcterms:W3CDTF">2023-05-23T07:28:04Z</dcterms:created>
  <dcterms:modified xsi:type="dcterms:W3CDTF">2025-08-27T07:06:47Z</dcterms:modified>
</cp:coreProperties>
</file>