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-75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47" i="1" l="1"/>
  <c r="H46" i="1"/>
  <c r="H42" i="1"/>
  <c r="H27" i="1"/>
  <c r="H66" i="1" l="1"/>
  <c r="H50" i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H42" i="4" l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I83" i="1" s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K20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<sst xmlns="http://schemas.openxmlformats.org/spreadsheetml/2006/main" count="271" uniqueCount="100">
  <si>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</si>
  <si>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</si>
  <si>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</si>
  <si>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</si>
  <si>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</si>
  <si>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</si>
  <si>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</si>
  <si>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</si>
  <si>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</si>
  <si>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</si>
  <si>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</si>
  <si>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</si>
  <si>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</si>
  <si>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</si>
  <si>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</si>
  <si>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</si>
  <si>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</si>
  <si>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</si>
  <si>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</si>
  <si>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</si>
  <si>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</si>
  <si>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</si>
  <si>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</si>
  <si>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</si>
  <si>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</si>
  <si>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</si>
  <si>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</si>
  <si>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</si>
  <si>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</si>
  <si>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</si>
  <si>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</si>
  <si>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</si>
  <si>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</si>
  <si>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</si>
  <si>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</si>
  <si>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</si>
  <si>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</si>
  <si>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</si>
  <si>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</si>
  <si>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</si>
  <si>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</si>
  <si>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</si>
  <si>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</si>
  <si>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</si>
  <si>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</si>
  <si>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</si>
  <si>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</si>
  <si>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</si>
  <si>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</si>
  <si>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</si>
  <si>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</si>
  <si>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</si>
  <si>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</si>
  <si>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</si>
  <si>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</si>
  <si>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</si>
  <si>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</si>
  <si>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</si>
  <si>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</si>
  <si>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</si>
  <si>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</si>
  <si>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</si>
  <si>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</si>
  <si>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</si>
  <si>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</si>
  <si>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</si>
  <si>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</si>
  <si>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</si>
  <si>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</si>
  <si>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</si>
  <si>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</si>
  <si>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</si>
  <si>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</si>
  <si>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</si>
  <si>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</si>
  <si>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</si>
  <si>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</si>
  <si>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</si>
  <si>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</si>
  <si>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</si>
  <si>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</si>
  <si>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</si>
  <si>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</si>
  <si>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</si>
  <si>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</si>
  <si>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</si>
  <si>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</si>
  <si>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</si>
  <si>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</si>
  <si>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</si>
  <si>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</si>
  <si>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</si>
  <si>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</si>
  <si>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</si>
  <si>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</si>
  <si>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</si>
  <si>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</si>
  <si>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</si>
  <si>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</si>
  <si>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24 березня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</si>
</sst>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14" activePane="bottomRight" state="frozen"/>
      <selection pane="topRight"/>
      <selection pane="bottomLeft"/>
      <selection pane="bottomRight" activeCell="N85" sqref="A1:N85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46098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176.62</v>
      </c>
      <c r="H15" s="3">
        <f>(D15-G15)*10000*C15/1000000</f>
        <v>1.2000171999999856</v>
      </c>
      <c r="I15" s="3">
        <f>E15-H15</f>
        <v>7.0399828000000149</v>
      </c>
      <c r="J15" s="3">
        <v>0.8</v>
      </c>
      <c r="K15" s="3">
        <f>J15</f>
        <v>0.8</v>
      </c>
      <c r="L15" s="22">
        <f t="shared" ref="L15:L23" si="0">I15*100/E15</f>
        <v>85.436684466019599</v>
      </c>
      <c r="M15" s="3">
        <v>0.35</v>
      </c>
      <c r="N15" s="223">
        <v>-0.11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167.57</v>
      </c>
      <c r="H16" s="3">
        <f>(D16-G16)*10000*C16/1000000</f>
        <v>-8.3999999999991817E-2</v>
      </c>
      <c r="I16" s="3">
        <f t="shared" ref="I16:I23" si="1">E16-H16</f>
        <v>3.5239999999999916</v>
      </c>
      <c r="J16" s="3">
        <v>3.6</v>
      </c>
      <c r="K16" s="3">
        <f>J16</f>
        <v>3.6</v>
      </c>
      <c r="L16" s="22">
        <f>I16*100/E16</f>
        <v>102.44186046511604</v>
      </c>
      <c r="M16" s="3">
        <v>0.8</v>
      </c>
      <c r="N16" s="223">
        <v>-0.02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164.05</v>
      </c>
      <c r="H17" s="3">
        <f t="shared" ref="H17:H20" si="2">(D17-G17)*10000*C17/1000000</f>
        <v>-0.11000000000002501</v>
      </c>
      <c r="I17" s="3">
        <f t="shared" si="1"/>
        <v>1.610000000000025</v>
      </c>
      <c r="J17" s="3">
        <v>4</v>
      </c>
      <c r="K17" s="3">
        <f>J17</f>
        <v>4</v>
      </c>
      <c r="L17" s="22">
        <f>I17*100/E17</f>
        <v>107.33333333333501</v>
      </c>
      <c r="M17" s="3">
        <v>0.95</v>
      </c>
      <c r="N17" s="223">
        <v>-7.0000000000000007E-2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157.56</v>
      </c>
      <c r="H18" s="3">
        <f>(D18-G18)*10000*C18/1000000</f>
        <v>-0.32305200000001222</v>
      </c>
      <c r="I18" s="3">
        <f t="shared" si="1"/>
        <v>17.283052000000012</v>
      </c>
      <c r="J18" s="3">
        <v>6</v>
      </c>
      <c r="K18" s="3">
        <f t="shared" ref="K18:K24" si="3">J18</f>
        <v>6</v>
      </c>
      <c r="L18" s="22">
        <f t="shared" si="0"/>
        <v>101.90478773584913</v>
      </c>
      <c r="M18" s="3">
        <v>1.5</v>
      </c>
      <c r="N18" s="223">
        <v>0.06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144.47</v>
      </c>
      <c r="H19" s="3">
        <f>(D19-G19)*10000*C19/1000000</f>
        <v>-0.11549999999998875</v>
      </c>
      <c r="I19" s="3">
        <f t="shared" si="1"/>
        <v>2.5354999999999888</v>
      </c>
      <c r="J19" s="3">
        <v>6</v>
      </c>
      <c r="K19" s="3">
        <f t="shared" si="3"/>
        <v>6</v>
      </c>
      <c r="L19" s="22">
        <f t="shared" si="0"/>
        <v>104.77272727272681</v>
      </c>
      <c r="M19" s="3">
        <v>1.7</v>
      </c>
      <c r="N19" s="223">
        <v>-0.05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6</v>
      </c>
      <c r="K20" s="3">
        <f t="shared" si="3"/>
        <v>6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</v>
      </c>
      <c r="H21" s="3">
        <f>(D21-G21)*10000*C21/1000000</f>
        <v>0.32699999999998142</v>
      </c>
      <c r="I21" s="3">
        <f t="shared" si="1"/>
        <v>2.9430000000000187</v>
      </c>
      <c r="J21" s="3">
        <v>5.0999999999999996</v>
      </c>
      <c r="K21" s="3">
        <f t="shared" si="3"/>
        <v>5.0999999999999996</v>
      </c>
      <c r="L21" s="22">
        <f t="shared" si="0"/>
        <v>90.000000000000583</v>
      </c>
      <c r="M21" s="3">
        <v>2.25</v>
      </c>
      <c r="N21" s="223">
        <v>-0.02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127.35</v>
      </c>
      <c r="H22" s="3">
        <f>(D22-G22)*10000*C22/1000000</f>
        <v>3.5000000000007962E-2</v>
      </c>
      <c r="I22" s="3">
        <f t="shared" si="1"/>
        <v>1.7149999999999921</v>
      </c>
      <c r="J22" s="3">
        <v>4.7699999999999996</v>
      </c>
      <c r="K22" s="3">
        <f t="shared" si="3"/>
        <v>4.7699999999999996</v>
      </c>
      <c r="L22" s="22">
        <f t="shared" si="0"/>
        <v>97.999999999999545</v>
      </c>
      <c r="M22" s="3">
        <v>2.2999999999999998</v>
      </c>
      <c r="N22" s="223">
        <v>-0.08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</v>
      </c>
      <c r="H23" s="3">
        <f>(D23-G23)*10000*C23/1000000</f>
        <v>0.63800000000005441</v>
      </c>
      <c r="I23" s="3">
        <f t="shared" si="1"/>
        <v>15.061999999999944</v>
      </c>
      <c r="J23" s="3">
        <v>8</v>
      </c>
      <c r="K23" s="3">
        <f>J23</f>
        <v>8</v>
      </c>
      <c r="L23" s="22">
        <f t="shared" si="0"/>
        <v>95.936305732483717</v>
      </c>
      <c r="M23" s="3">
        <v>2.4500000000000002</v>
      </c>
      <c r="N23" s="223">
        <v>-0.04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99.67</v>
      </c>
      <c r="H24" s="3">
        <f>(D24-G24)*10000*C24/1000000</f>
        <v>0.23800000000000096</v>
      </c>
      <c r="I24" s="3">
        <f>E24-H24</f>
        <v>3.5119999999999991</v>
      </c>
      <c r="J24" s="3">
        <v>10.4</v>
      </c>
      <c r="K24" s="3">
        <f t="shared" si="3"/>
        <v>10.4</v>
      </c>
      <c r="L24" s="22">
        <f>I24*100/E24</f>
        <v>93.653333333333322</v>
      </c>
      <c r="M24" s="3">
        <v>2.5</v>
      </c>
      <c r="N24" s="223">
        <v>-0.05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1.8054652000000124</v>
      </c>
      <c r="I25" s="20">
        <f>SUM(I15:I24)</f>
        <v>56.784534799999989</v>
      </c>
      <c r="J25" s="19"/>
      <c r="K25" s="19"/>
      <c r="L25" s="24">
        <f>I25*100/E25</f>
        <v>96.918475507765805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191.71</v>
      </c>
      <c r="H27" s="13">
        <f>E27-I27</f>
        <v>-5.600000000000005E-2</v>
      </c>
      <c r="I27" s="13">
        <v>1.46</v>
      </c>
      <c r="J27" s="3">
        <v>0.15</v>
      </c>
      <c r="K27" s="3">
        <f>J27</f>
        <v>0.15</v>
      </c>
      <c r="L27" s="22">
        <f>I27*100/E27</f>
        <v>103.988603988604</v>
      </c>
      <c r="M27" s="3">
        <v>0.15</v>
      </c>
      <c r="N27" s="223">
        <v>0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0.15</v>
      </c>
      <c r="K29" s="3">
        <f t="shared" si="5"/>
        <v>0.15</v>
      </c>
      <c r="L29" s="22">
        <f>I29*100/E29</f>
        <v>100.5954198473277</v>
      </c>
      <c r="M29" s="3">
        <v>0.21</v>
      </c>
      <c r="N29" s="223">
        <v>-0.01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192.12</v>
      </c>
      <c r="H30" s="3">
        <f>(D30-G30)*10000*C30/1000000</f>
        <v>0.24699999999999703</v>
      </c>
      <c r="I30" s="13">
        <f t="shared" ref="I30:I31" si="7">E30-H30</f>
        <v>0.82300000000000306</v>
      </c>
      <c r="J30" s="3">
        <v>0.02</v>
      </c>
      <c r="K30" s="3">
        <f t="shared" si="5"/>
        <v>0.02</v>
      </c>
      <c r="L30" s="22">
        <f>I30*100/E30</f>
        <v>76.91588785046757</v>
      </c>
      <c r="M30" s="3">
        <v>0.01</v>
      </c>
      <c r="N30" s="223">
        <v>0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179.14</v>
      </c>
      <c r="H31" s="3">
        <f>(D31-G31)*10000*C31/1000000</f>
        <v>-3.8799999999992278E-2</v>
      </c>
      <c r="I31" s="13">
        <f t="shared" si="7"/>
        <v>1.7887999999999922</v>
      </c>
      <c r="J31" s="3">
        <v>0.2</v>
      </c>
      <c r="K31" s="3">
        <f t="shared" si="5"/>
        <v>0.2</v>
      </c>
      <c r="L31" s="22">
        <f t="shared" ref="L31" si="8">I31*100/E31</f>
        <v>102.21714285714242</v>
      </c>
      <c r="M31" s="3">
        <v>0.22</v>
      </c>
      <c r="N31" s="223">
        <v>-0.02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174.08</v>
      </c>
      <c r="H32" s="3">
        <f>(D32-G32)*10000*C32/1000000</f>
        <v>-4.7500000000010797E-2</v>
      </c>
      <c r="I32" s="13">
        <f>E32-H32</f>
        <v>1.0775000000000108</v>
      </c>
      <c r="J32" s="3">
        <v>0.22</v>
      </c>
      <c r="K32" s="3">
        <f t="shared" si="5"/>
        <v>0.22</v>
      </c>
      <c r="L32" s="22">
        <f>I32*100/E32</f>
        <v>104.61165048543793</v>
      </c>
      <c r="M32" s="3">
        <v>0.26</v>
      </c>
      <c r="N32" s="223">
        <v>-0.02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0.33130000000001519</v>
      </c>
      <c r="I33" s="21">
        <f>SUM(I27:I32)</f>
        <v>10.152699999999985</v>
      </c>
      <c r="J33" s="20"/>
      <c r="K33" s="20"/>
      <c r="L33" s="24">
        <f>I33*100/E33</f>
        <v>96.839946585272656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185.52</v>
      </c>
      <c r="H36" s="13">
        <f>(D36-G36)*10000*C36/1000000</f>
        <v>-2.080000000001064E-2</v>
      </c>
      <c r="I36" s="13">
        <f>E36-H36</f>
        <v>1.8508000000000107</v>
      </c>
      <c r="J36" s="3">
        <v>0.05</v>
      </c>
      <c r="K36" s="3">
        <f>J36</f>
        <v>0.05</v>
      </c>
      <c r="L36" s="22">
        <f t="shared" si="10"/>
        <v>101.1366120218585</v>
      </c>
      <c r="M36" s="3">
        <v>0.06</v>
      </c>
      <c r="N36" s="223">
        <v>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180.55</v>
      </c>
      <c r="H37" s="13">
        <f>(D37-G37)*10000*C37/1000000</f>
        <v>3.1999999999989086E-2</v>
      </c>
      <c r="I37" s="13">
        <f>E37-H37</f>
        <v>0.98800000000001098</v>
      </c>
      <c r="J37" s="3">
        <v>0.1</v>
      </c>
      <c r="K37" s="3">
        <f>J37</f>
        <v>0.1</v>
      </c>
      <c r="L37" s="22">
        <f t="shared" si="10"/>
        <v>96.862745098040278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5.4999999999836291E-3</v>
      </c>
      <c r="I38" s="20">
        <f>SUM(I35:I37)</f>
        <v>4.0345000000000164</v>
      </c>
      <c r="J38" s="20"/>
      <c r="K38" s="20"/>
      <c r="L38" s="24">
        <f>I38*100/E38</f>
        <v>99.863861386139021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182.15</v>
      </c>
      <c r="H40" s="3">
        <f>(D40-G40)*10000*C40/1000000</f>
        <v>0.23344999999999622</v>
      </c>
      <c r="I40" s="3">
        <f>E40-H40</f>
        <v>0.84655000000000391</v>
      </c>
      <c r="J40" s="3">
        <v>0.1</v>
      </c>
      <c r="K40" s="3">
        <f t="shared" ref="K40" si="12">J40</f>
        <v>0.1</v>
      </c>
      <c r="L40" s="22">
        <f t="shared" ref="L40:L42" si="13">I40*100/E40</f>
        <v>78.384259259259608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176.6</v>
      </c>
      <c r="H41" s="3">
        <f>(D41-G41)*10000*C41/1000000</f>
        <v>0.25120000000000353</v>
      </c>
      <c r="I41" s="3">
        <f>E41-H41</f>
        <v>1.1587999999999963</v>
      </c>
      <c r="J41" s="3">
        <v>0.1</v>
      </c>
      <c r="K41" s="3">
        <f>J41</f>
        <v>0.1</v>
      </c>
      <c r="L41" s="22">
        <f t="shared" si="13"/>
        <v>82.184397163120309</v>
      </c>
      <c r="M41" s="48">
        <v>0.05</v>
      </c>
      <c r="N41" s="223">
        <v>0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0.48464999999999975</v>
      </c>
      <c r="I43" s="20">
        <f>SUM(I40:I42)</f>
        <v>3.1753499999999999</v>
      </c>
      <c r="J43" s="20"/>
      <c r="K43" s="20"/>
      <c r="L43" s="24">
        <f>I43*100/E43</f>
        <v>86.758196721311464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211.45</v>
      </c>
      <c r="H45" s="3">
        <v>1.5</v>
      </c>
      <c r="I45" s="3">
        <v>0.97</v>
      </c>
      <c r="J45" s="3">
        <v>0.15</v>
      </c>
      <c r="K45" s="3">
        <f t="shared" ref="K45" si="15">J45</f>
        <v>0.15</v>
      </c>
      <c r="L45" s="22">
        <f t="shared" ref="L45:L54" si="16">I45*100/E45</f>
        <v>39.271255060728741</v>
      </c>
      <c r="M45" s="3">
        <v>0.1</v>
      </c>
      <c r="N45" s="223">
        <v>1.4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195.53</v>
      </c>
      <c r="H46" s="3">
        <f>(D46-G46)*10000*C46/1000000</f>
        <v>-1.5900000000000601E-2</v>
      </c>
      <c r="I46" s="3">
        <f>E46-H46</f>
        <v>0.62590000000000057</v>
      </c>
      <c r="J46" s="3">
        <v>0.15</v>
      </c>
      <c r="K46" s="3">
        <f>J46</f>
        <v>0.15</v>
      </c>
      <c r="L46" s="22">
        <f t="shared" si="16"/>
        <v>102.60655737704928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191.75</v>
      </c>
      <c r="H47" s="3">
        <f>(D47-G47)*10000*C47/1000000</f>
        <v>-7.950000000001807E-2</v>
      </c>
      <c r="I47" s="3">
        <f t="shared" ref="I47:I54" si="17">E47-H47</f>
        <v>1.8195000000000181</v>
      </c>
      <c r="J47" s="3">
        <v>0.15</v>
      </c>
      <c r="K47" s="3">
        <f>J47</f>
        <v>0.15</v>
      </c>
      <c r="L47" s="22">
        <f>I47*100/E47</f>
        <v>104.56896551724242</v>
      </c>
      <c r="M47" s="3">
        <v>0.15</v>
      </c>
      <c r="N47" s="223">
        <v>-0.05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189.56</v>
      </c>
      <c r="H48" s="3">
        <f>(D48-G48)*10000*C48/1000000</f>
        <v>-0.21180000000000804</v>
      </c>
      <c r="I48" s="3">
        <f t="shared" si="17"/>
        <v>2.1418000000000079</v>
      </c>
      <c r="J48" s="3">
        <v>0.25</v>
      </c>
      <c r="K48" s="3">
        <f>J48</f>
        <v>0.25</v>
      </c>
      <c r="L48" s="22">
        <f t="shared" si="16"/>
        <v>110.97409326424912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v>0.12</v>
      </c>
      <c r="I49" s="3">
        <f t="shared" si="17"/>
        <v>0.95000000000000007</v>
      </c>
      <c r="J49" s="3">
        <v>0.3</v>
      </c>
      <c r="K49" s="3">
        <f t="shared" ref="K49:K54" si="18">J49</f>
        <v>0.3</v>
      </c>
      <c r="L49" s="22">
        <f t="shared" si="16"/>
        <v>88.785046728971963</v>
      </c>
      <c r="M49" s="3">
        <v>0.25</v>
      </c>
      <c r="N49" s="223">
        <v>0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182.48</v>
      </c>
      <c r="H50" s="3">
        <f>(D50-G50)*10000*C50/1000000</f>
        <v>-7.1999999999985687E-2</v>
      </c>
      <c r="I50" s="3">
        <f t="shared" si="17"/>
        <v>1.5419999999999856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0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1.3</v>
      </c>
      <c r="K52" s="3">
        <f t="shared" si="18"/>
        <v>1.3</v>
      </c>
      <c r="L52" s="22">
        <f t="shared" si="16"/>
        <v>100</v>
      </c>
      <c r="M52" s="3">
        <v>0.4</v>
      </c>
      <c r="N52" s="223">
        <v>0.15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</v>
      </c>
      <c r="H53" s="3">
        <f t="shared" si="20"/>
        <v>-0.10199999999999421</v>
      </c>
      <c r="I53" s="3">
        <f t="shared" si="17"/>
        <v>2.6019999999999941</v>
      </c>
      <c r="J53" s="3">
        <v>1.5</v>
      </c>
      <c r="K53" s="3">
        <f t="shared" si="18"/>
        <v>1.5</v>
      </c>
      <c r="L53" s="22">
        <f t="shared" si="16"/>
        <v>104.07999999999977</v>
      </c>
      <c r="M53" s="3">
        <v>0.45</v>
      </c>
      <c r="N53" s="223">
        <v>0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2</v>
      </c>
      <c r="K54" s="3">
        <f t="shared" si="18"/>
        <v>2</v>
      </c>
      <c r="L54" s="22">
        <f t="shared" si="16"/>
        <v>124.37500000000034</v>
      </c>
      <c r="M54" s="3">
        <v>0.5</v>
      </c>
      <c r="N54" s="223">
        <v>-0.05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0.82099999999999418</v>
      </c>
      <c r="I55" s="20">
        <f>SUM(I45:I54)</f>
        <v>14.579000000000006</v>
      </c>
      <c r="J55" s="20"/>
      <c r="K55" s="52"/>
      <c r="L55" s="24">
        <f>I55*100/E55</f>
        <v>94.668831168831204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0.05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46098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-0.05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98.03</v>
      </c>
      <c r="H68" s="3">
        <f>(D68-G68)*10000*C68/1000000</f>
        <v>-7.4880000000002833E-2</v>
      </c>
      <c r="I68" s="3">
        <f>E68-H68</f>
        <v>2.5748800000000029</v>
      </c>
      <c r="J68" s="3">
        <v>0.17</v>
      </c>
      <c r="K68" s="3">
        <f>J68</f>
        <v>0.17</v>
      </c>
      <c r="L68" s="22">
        <f t="shared" si="22"/>
        <v>102.99520000000011</v>
      </c>
      <c r="M68" s="3">
        <v>0.15</v>
      </c>
      <c r="N68" s="223">
        <v>-0.02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-7.4880000000002833E-2</v>
      </c>
      <c r="I69" s="20">
        <f>I68+I66+I65+I58+I57</f>
        <v>7.7448800000000029</v>
      </c>
      <c r="J69" s="20"/>
      <c r="K69" s="20"/>
      <c r="L69" s="24">
        <f>I69*100/E69</f>
        <v>82.656136606189989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168.54</v>
      </c>
      <c r="H72" s="3">
        <f>(D72-G72)*10000*C72/1000000</f>
        <v>0.57200000000004247</v>
      </c>
      <c r="I72" s="3">
        <f t="shared" ref="I72" si="26">E72-H72</f>
        <v>4.2279999999999571</v>
      </c>
      <c r="J72" s="3">
        <v>0</v>
      </c>
      <c r="K72" s="3">
        <f>J72</f>
        <v>0</v>
      </c>
      <c r="L72" s="22">
        <f t="shared" ref="L72" si="27">I72*100/E72</f>
        <v>88.083333333332433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0.57200000000004247</v>
      </c>
      <c r="I73" s="20">
        <f>SUM(I72:I72)</f>
        <v>4.2279999999999571</v>
      </c>
      <c r="J73" s="21"/>
      <c r="K73" s="20"/>
      <c r="L73" s="24">
        <f>I73*100/E73</f>
        <v>88.083333333332433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149.80000000000001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5.3450352000000443</v>
      </c>
      <c r="I79" s="24">
        <f>I25+I33+I38+I43+I55+I69+I73+I75+I77</f>
        <v>101.90896479999995</v>
      </c>
      <c r="J79" s="20"/>
      <c r="K79" s="20"/>
      <c r="L79" s="20">
        <f>I79*100/E79</f>
        <v>93.533936156543078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169.44</v>
      </c>
      <c r="H82" s="3">
        <f>(D82-G82)*10000*C82/1000000</f>
        <v>0.20340000000000771</v>
      </c>
      <c r="I82" s="3">
        <f>E82-H82</f>
        <v>3.8565999999999918</v>
      </c>
      <c r="J82" s="13">
        <v>4.2000000000000003E-2</v>
      </c>
      <c r="K82" s="13">
        <f>J82</f>
        <v>4.2000000000000003E-2</v>
      </c>
      <c r="L82" s="22">
        <f t="shared" si="31"/>
        <v>94.990147783251032</v>
      </c>
      <c r="M82" s="3"/>
      <c r="N82" s="223">
        <v>-0.03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178.3</v>
      </c>
      <c r="H83" s="3">
        <f>(D83-G83)*10000*C83/1000000</f>
        <v>0.72359999999999314</v>
      </c>
      <c r="I83" s="3">
        <f>E83-H83</f>
        <v>0.27640000000000686</v>
      </c>
      <c r="J83" s="3">
        <v>0</v>
      </c>
      <c r="K83" s="3">
        <v>0</v>
      </c>
      <c r="L83" s="22">
        <f t="shared" si="31"/>
        <v>27.640000000000686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1.8628400000000143</v>
      </c>
      <c r="I84" s="20">
        <f>SUM(I81:I83)</f>
        <v>5.5571599999999846</v>
      </c>
      <c r="J84" s="20"/>
      <c r="K84" s="20"/>
      <c r="L84" s="24">
        <f>I84*100/E84</f>
        <v>74.894339622641297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станом на 24 березня 2026р.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46098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176.62</v>
      </c>
      <c r="H15" s="3">
        <f>Лист1!H15</f>
        <v>1.2000171999999856</v>
      </c>
      <c r="I15" s="3">
        <f>E15-H15</f>
        <v>7.0399828000000149</v>
      </c>
      <c r="J15" s="3">
        <f>Лист1!J15</f>
        <v>0.8</v>
      </c>
      <c r="K15" s="3">
        <f>J15</f>
        <v>0.8</v>
      </c>
      <c r="L15" s="36">
        <f t="shared" ref="L15:L24" si="0">I15*100/E15</f>
        <v>85.436684466019599</v>
      </c>
      <c r="M15" s="106">
        <v>0.35</v>
      </c>
      <c r="N15" s="223">
        <f>Лист1!N15</f>
        <v>-0.11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167.57</v>
      </c>
      <c r="H16" s="3">
        <v>0</v>
      </c>
      <c r="I16" s="3">
        <f t="shared" ref="I16:I24" si="2">E16-H16</f>
        <v>3.44</v>
      </c>
      <c r="J16" s="3">
        <f>Лист1!J16</f>
        <v>3.6</v>
      </c>
      <c r="K16" s="3">
        <f t="shared" ref="K16:K24" si="3">J16</f>
        <v>3.6</v>
      </c>
      <c r="L16" s="36">
        <f t="shared" si="0"/>
        <v>100</v>
      </c>
      <c r="M16" s="106">
        <v>0.8</v>
      </c>
      <c r="N16" s="223">
        <f>Лист1!N16</f>
        <v>-0.02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164.05</v>
      </c>
      <c r="H17" s="3">
        <v>0</v>
      </c>
      <c r="I17" s="3">
        <f t="shared" si="2"/>
        <v>1.5</v>
      </c>
      <c r="J17" s="3">
        <f>Лист1!J17</f>
        <v>4</v>
      </c>
      <c r="K17" s="3">
        <f>J17</f>
        <v>4</v>
      </c>
      <c r="L17" s="36">
        <f t="shared" si="0"/>
        <v>100</v>
      </c>
      <c r="M17" s="106">
        <v>0.95</v>
      </c>
      <c r="N17" s="223">
        <f>Лист1!N17</f>
        <v>-7.0000000000000007E-2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157.56</v>
      </c>
      <c r="H18" s="3">
        <f>Лист1!H18</f>
        <v>-0.32305200000001222</v>
      </c>
      <c r="I18" s="3">
        <f>E18-H18</f>
        <v>17.283052000000012</v>
      </c>
      <c r="J18" s="3">
        <f>Лист1!J18</f>
        <v>6</v>
      </c>
      <c r="K18" s="3">
        <f t="shared" si="3"/>
        <v>6</v>
      </c>
      <c r="L18" s="36">
        <f t="shared" si="0"/>
        <v>101.90478773584913</v>
      </c>
      <c r="M18" s="106">
        <v>1.5</v>
      </c>
      <c r="N18" s="223">
        <f>Лист1!N18</f>
        <v>0.06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144.47</v>
      </c>
      <c r="H19" s="183">
        <v>0</v>
      </c>
      <c r="I19" s="3">
        <f t="shared" si="2"/>
        <v>2.42</v>
      </c>
      <c r="J19" s="3">
        <f>Лист1!J19</f>
        <v>6</v>
      </c>
      <c r="K19" s="3">
        <f t="shared" si="3"/>
        <v>6</v>
      </c>
      <c r="L19" s="36">
        <f t="shared" si="0"/>
        <v>100</v>
      </c>
      <c r="M19" s="106">
        <v>1.7</v>
      </c>
      <c r="N19" s="223">
        <f>Лист1!N19</f>
        <v>-0.05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6</v>
      </c>
      <c r="K20" s="3">
        <f t="shared" si="3"/>
        <v>6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</v>
      </c>
      <c r="H21" s="3">
        <f>Лист1!H21</f>
        <v>0.32699999999998142</v>
      </c>
      <c r="I21" s="3">
        <f t="shared" si="2"/>
        <v>2.9430000000000187</v>
      </c>
      <c r="J21" s="3">
        <f>Лист1!J21</f>
        <v>5.0999999999999996</v>
      </c>
      <c r="K21" s="3">
        <f t="shared" si="3"/>
        <v>5.0999999999999996</v>
      </c>
      <c r="L21" s="36">
        <f t="shared" si="0"/>
        <v>90.000000000000583</v>
      </c>
      <c r="M21" s="106">
        <v>2.25</v>
      </c>
      <c r="N21" s="223">
        <f>Лист1!N21</f>
        <v>-0.02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127.35</v>
      </c>
      <c r="H22" s="3">
        <v>0</v>
      </c>
      <c r="I22" s="3">
        <f t="shared" si="2"/>
        <v>1.75</v>
      </c>
      <c r="J22" s="3">
        <f>Лист1!J22</f>
        <v>4.7699999999999996</v>
      </c>
      <c r="K22" s="3">
        <f t="shared" si="3"/>
        <v>4.7699999999999996</v>
      </c>
      <c r="L22" s="36">
        <f t="shared" si="0"/>
        <v>100</v>
      </c>
      <c r="M22" s="106">
        <v>2.2999999999999998</v>
      </c>
      <c r="N22" s="223">
        <f>Лист1!N22</f>
        <v>-0.08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</v>
      </c>
      <c r="H23" s="3">
        <f>Лист1!H23</f>
        <v>0.63800000000005441</v>
      </c>
      <c r="I23" s="3">
        <f t="shared" si="2"/>
        <v>15.061999999999944</v>
      </c>
      <c r="J23" s="3">
        <f>Лист1!J23</f>
        <v>8</v>
      </c>
      <c r="K23" s="3">
        <f>J23</f>
        <v>8</v>
      </c>
      <c r="L23" s="36">
        <f t="shared" si="0"/>
        <v>95.936305732483717</v>
      </c>
      <c r="M23" s="106">
        <v>2.4500000000000002</v>
      </c>
      <c r="N23" s="223">
        <f>Лист1!N23</f>
        <v>-0.04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99.67</v>
      </c>
      <c r="H24" s="3">
        <f>Лист1!H24</f>
        <v>0.23800000000000096</v>
      </c>
      <c r="I24" s="3">
        <f t="shared" si="2"/>
        <v>3.5119999999999991</v>
      </c>
      <c r="J24" s="3">
        <f>Лист1!J24</f>
        <v>10.4</v>
      </c>
      <c r="K24" s="3">
        <f t="shared" si="3"/>
        <v>10.4</v>
      </c>
      <c r="L24" s="36">
        <f t="shared" si="0"/>
        <v>93.653333333333322</v>
      </c>
      <c r="M24" s="106">
        <v>2.5</v>
      </c>
      <c r="N24" s="223">
        <f>Лист1!N24</f>
        <v>-0.05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2.07996520000001</v>
      </c>
      <c r="I25" s="21">
        <f>SUM(I15:I24)</f>
        <v>56.5100348</v>
      </c>
      <c r="J25" s="19"/>
      <c r="K25" s="19"/>
      <c r="L25" s="24">
        <f>I25*100/E25</f>
        <v>96.449965523126806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191.71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182.51</v>
      </c>
      <c r="H29" s="3">
        <v>0</v>
      </c>
      <c r="I29" s="3">
        <f t="shared" si="6"/>
        <v>3.93</v>
      </c>
      <c r="J29" s="3">
        <f>Лист1!J29</f>
        <v>0.15</v>
      </c>
      <c r="K29" s="3">
        <f t="shared" si="5"/>
        <v>0.15</v>
      </c>
      <c r="L29" s="36">
        <f t="shared" ref="L29:L31" si="8">I29*100/E29</f>
        <v>100</v>
      </c>
      <c r="M29" s="106">
        <v>0.21</v>
      </c>
      <c r="N29" s="223">
        <f>Лист1!N29</f>
        <v>-0.01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192.12</v>
      </c>
      <c r="H30" s="3">
        <f>Лист1!H30</f>
        <v>0.24699999999999703</v>
      </c>
      <c r="I30" s="3">
        <f t="shared" si="6"/>
        <v>0.82300000000000306</v>
      </c>
      <c r="J30" s="3">
        <f>Лист1!J30</f>
        <v>0.02</v>
      </c>
      <c r="K30" s="3">
        <f t="shared" si="5"/>
        <v>0.02</v>
      </c>
      <c r="L30" s="36">
        <f t="shared" si="8"/>
        <v>76.91588785046757</v>
      </c>
      <c r="M30" s="106">
        <v>0.01</v>
      </c>
      <c r="N30" s="223">
        <f>Лист1!N30</f>
        <v>0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179.14</v>
      </c>
      <c r="H31" s="3">
        <v>0</v>
      </c>
      <c r="I31" s="3">
        <f t="shared" si="6"/>
        <v>1.75</v>
      </c>
      <c r="J31" s="3">
        <f>Лист1!J31</f>
        <v>0.2</v>
      </c>
      <c r="K31" s="3">
        <f t="shared" si="5"/>
        <v>0.2</v>
      </c>
      <c r="L31" s="36">
        <f t="shared" si="8"/>
        <v>100</v>
      </c>
      <c r="M31" s="106">
        <v>0.22</v>
      </c>
      <c r="N31" s="223">
        <f>Лист1!N31</f>
        <v>-0.02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174.08</v>
      </c>
      <c r="H32" s="3">
        <v>0</v>
      </c>
      <c r="I32" s="3">
        <f t="shared" si="6"/>
        <v>1.03</v>
      </c>
      <c r="J32" s="3">
        <f>Лист1!J32</f>
        <v>0.22</v>
      </c>
      <c r="K32" s="122">
        <f t="shared" si="5"/>
        <v>0.22</v>
      </c>
      <c r="L32" s="36">
        <f>I32*100/E32</f>
        <v>100</v>
      </c>
      <c r="M32" s="106">
        <v>0.26</v>
      </c>
      <c r="N32" s="223">
        <f>Лист1!N32</f>
        <v>-0.02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0.496999999999997</v>
      </c>
      <c r="I33" s="21">
        <f>I27+I28+I29+I30+I31+I32</f>
        <v>9.9870000000000037</v>
      </c>
      <c r="J33" s="20"/>
      <c r="K33" s="20"/>
      <c r="L33" s="24">
        <f>I33*100/E33</f>
        <v>95.25944296070206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3">
        <f>Лист1!N35</f>
        <v>0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185.52</v>
      </c>
      <c r="H36" s="13">
        <v>0</v>
      </c>
      <c r="I36" s="3">
        <f>E36-H36</f>
        <v>1.83</v>
      </c>
      <c r="J36" s="3">
        <f>Лист1!J36</f>
        <v>0.05</v>
      </c>
      <c r="K36" s="3">
        <f>J36</f>
        <v>0.05</v>
      </c>
      <c r="L36" s="36">
        <f t="shared" si="10"/>
        <v>100</v>
      </c>
      <c r="M36" s="106">
        <v>0.06</v>
      </c>
      <c r="N36" s="223">
        <f>Лист1!N36</f>
        <v>0.01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180.55</v>
      </c>
      <c r="H37" s="3">
        <f>Лист1!H37</f>
        <v>3.1999999999989086E-2</v>
      </c>
      <c r="I37" s="3">
        <f>E37-H37</f>
        <v>0.98800000000001098</v>
      </c>
      <c r="J37" s="3">
        <f>Лист1!J37</f>
        <v>0.1</v>
      </c>
      <c r="K37" s="122">
        <f>J37</f>
        <v>0.1</v>
      </c>
      <c r="L37" s="36">
        <f t="shared" si="10"/>
        <v>96.862745098040278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3.1999999999989086E-2</v>
      </c>
      <c r="I38" s="21">
        <f>SUM(I35:I37)</f>
        <v>4.0080000000000107</v>
      </c>
      <c r="J38" s="20"/>
      <c r="K38" s="20"/>
      <c r="L38" s="24">
        <f>I38*100/E38</f>
        <v>99.207920792079477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182.15</v>
      </c>
      <c r="H40" s="3">
        <f>Лист1!H40</f>
        <v>0.23344999999999622</v>
      </c>
      <c r="I40" s="3">
        <f>E40-H40</f>
        <v>0.84655000000000391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78.384259259259608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176.6</v>
      </c>
      <c r="H41" s="3">
        <f>Лист1!H41</f>
        <v>0.25120000000000353</v>
      </c>
      <c r="I41" s="3">
        <f>E41-H41</f>
        <v>1.1587999999999963</v>
      </c>
      <c r="J41" s="3">
        <f>Лист1!J41</f>
        <v>0.1</v>
      </c>
      <c r="K41" s="117">
        <f>J41</f>
        <v>0.1</v>
      </c>
      <c r="L41" s="36">
        <f t="shared" si="13"/>
        <v>82.184397163120309</v>
      </c>
      <c r="M41" s="46">
        <v>0.05</v>
      </c>
      <c r="N41" s="223">
        <f>Лист1!N41</f>
        <v>0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f>Лист1!H42</f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0.48464999999999975</v>
      </c>
      <c r="I43" s="21">
        <f>SUM(I40:I42)</f>
        <v>3.1753499999999999</v>
      </c>
      <c r="J43" s="20"/>
      <c r="K43" s="136"/>
      <c r="L43" s="24">
        <f>I43*100/E43</f>
        <v>86.758196721311464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211.45</v>
      </c>
      <c r="H45" s="3">
        <f>Лист1!H45</f>
        <v>1.5</v>
      </c>
      <c r="I45" s="3">
        <f>E45-H45</f>
        <v>0.9700000000000002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39.271255060728748</v>
      </c>
      <c r="M45" s="106">
        <v>0.1</v>
      </c>
      <c r="N45" s="223">
        <f>Лист1!N45</f>
        <v>1.4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195.53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191.75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-0.05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189.56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0.12</v>
      </c>
      <c r="I49" s="117">
        <f t="shared" si="17"/>
        <v>0.95000000000000007</v>
      </c>
      <c r="J49" s="117">
        <f>Лист1!J49</f>
        <v>0.3</v>
      </c>
      <c r="K49" s="117">
        <f t="shared" ref="K49:K54" si="19">J49</f>
        <v>0.3</v>
      </c>
      <c r="L49" s="145">
        <f t="shared" si="16"/>
        <v>88.785046728971963</v>
      </c>
      <c r="M49" s="146">
        <v>0.25</v>
      </c>
      <c r="N49" s="223">
        <f>Лист1!N49</f>
        <v>0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182.48</v>
      </c>
      <c r="H50" s="3">
        <v>0</v>
      </c>
      <c r="I50" s="3">
        <f t="shared" si="17"/>
        <v>1.47</v>
      </c>
      <c r="J50" s="3">
        <f>Лист1!J50</f>
        <v>0.3</v>
      </c>
      <c r="K50" s="3">
        <f>J50</f>
        <v>0.3</v>
      </c>
      <c r="L50" s="36">
        <f t="shared" si="16"/>
        <v>100</v>
      </c>
      <c r="M50" s="106">
        <v>0.3</v>
      </c>
      <c r="N50" s="223">
        <f>Лист1!N50</f>
        <v>0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1.3</v>
      </c>
      <c r="K52" s="3">
        <f t="shared" si="19"/>
        <v>1.3</v>
      </c>
      <c r="L52" s="36">
        <f t="shared" si="16"/>
        <v>100</v>
      </c>
      <c r="M52" s="106">
        <v>0.4</v>
      </c>
      <c r="N52" s="223">
        <f>Лист1!N52</f>
        <v>0.15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</v>
      </c>
      <c r="H53" s="3">
        <v>0</v>
      </c>
      <c r="I53" s="3">
        <f t="shared" si="17"/>
        <v>2.5</v>
      </c>
      <c r="J53" s="3">
        <f>Лист1!J53</f>
        <v>1.5</v>
      </c>
      <c r="K53" s="3">
        <f t="shared" si="19"/>
        <v>1.5</v>
      </c>
      <c r="L53" s="36">
        <f t="shared" si="16"/>
        <v>100</v>
      </c>
      <c r="M53" s="106">
        <v>0.45</v>
      </c>
      <c r="N53" s="223">
        <f>Лист1!N53</f>
        <v>0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</v>
      </c>
      <c r="H54" s="3">
        <v>0</v>
      </c>
      <c r="I54" s="3">
        <f t="shared" si="17"/>
        <v>1.28</v>
      </c>
      <c r="J54" s="3">
        <f>Лист1!J54</f>
        <v>2</v>
      </c>
      <c r="K54" s="122">
        <f t="shared" si="19"/>
        <v>2</v>
      </c>
      <c r="L54" s="36">
        <f t="shared" si="16"/>
        <v>100</v>
      </c>
      <c r="M54" s="106">
        <v>0.5</v>
      </c>
      <c r="N54" s="223">
        <f>Лист1!N54</f>
        <v>-0.05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1.62</v>
      </c>
      <c r="I55" s="21">
        <f>I45+I46+I47+I48+I49+I50+I51+I52+I53+I54</f>
        <v>13.78</v>
      </c>
      <c r="J55" s="20"/>
      <c r="K55" s="150"/>
      <c r="L55" s="24">
        <f>I55*100/E55</f>
        <v>89.480519480519476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46098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-0.05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98.03</v>
      </c>
      <c r="H68" s="3">
        <v>0</v>
      </c>
      <c r="I68" s="3">
        <f>E68-H68</f>
        <v>2.5</v>
      </c>
      <c r="J68" s="3">
        <f>Лист1!J68</f>
        <v>0.17</v>
      </c>
      <c r="K68" s="3">
        <f>J68</f>
        <v>0.17</v>
      </c>
      <c r="L68" s="36">
        <f t="shared" si="21"/>
        <v>100</v>
      </c>
      <c r="M68" s="106">
        <v>0.15</v>
      </c>
      <c r="N68" s="223">
        <f>Лист1!N68</f>
        <v>-0.02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168.54</v>
      </c>
      <c r="H72" s="13">
        <f>Лист1!H72</f>
        <v>0.57200000000004247</v>
      </c>
      <c r="I72" s="13">
        <f t="shared" si="23"/>
        <v>4.2279999999999571</v>
      </c>
      <c r="J72" s="3">
        <f>Лист1!J72</f>
        <v>0</v>
      </c>
      <c r="K72" s="3">
        <f>J72</f>
        <v>0</v>
      </c>
      <c r="L72" s="36">
        <f t="shared" ref="L72" si="24">I72*100/E72</f>
        <v>88.083333333332433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0.84200000000004249</v>
      </c>
      <c r="I73" s="21">
        <f>SUM(I71:I72)</f>
        <v>5.0579999999999572</v>
      </c>
      <c r="J73" s="21"/>
      <c r="K73" s="133"/>
      <c r="L73" s="24">
        <f>I73*100/E73</f>
        <v>85.72881355932131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149.80000000000001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97.26</v>
      </c>
      <c r="H79" s="184">
        <v>0</v>
      </c>
      <c r="I79" s="13">
        <f>E79-H79</f>
        <v>1.66</v>
      </c>
      <c r="J79" s="184">
        <v>0.32</v>
      </c>
      <c r="K79" s="184">
        <v>0.32</v>
      </c>
      <c r="L79" s="22">
        <v>100</v>
      </c>
      <c r="M79" s="183">
        <v>0.01</v>
      </c>
      <c r="N79" s="223">
        <v>-0.02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0.16</v>
      </c>
      <c r="I81" s="13">
        <f>E81-H81</f>
        <v>2</v>
      </c>
      <c r="J81" s="184">
        <v>0.01</v>
      </c>
      <c r="K81" s="184">
        <f>J81</f>
        <v>0.01</v>
      </c>
      <c r="L81" s="194">
        <f>I81*100/E81</f>
        <v>92.592592592592581</v>
      </c>
      <c r="M81" s="183">
        <v>0.01</v>
      </c>
      <c r="N81" s="224">
        <v>-0.02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7.1156152000000379</v>
      </c>
      <c r="I83" s="21">
        <f>I25+I33+I38+I43+I55+I69+I75+I77+I81+I79+I73</f>
        <v>105.05838479999997</v>
      </c>
      <c r="J83" s="20"/>
      <c r="K83" s="20"/>
      <c r="L83" s="24">
        <f>I83*100/E83</f>
        <v>93.656627025870492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169.44</v>
      </c>
      <c r="H86" s="3">
        <f>Лист1!H82</f>
        <v>0.20340000000000771</v>
      </c>
      <c r="I86" s="3">
        <f>E86-H86</f>
        <v>3.8565999999999918</v>
      </c>
      <c r="J86" s="13">
        <f>Лист1!J82</f>
        <v>4.2000000000000003E-2</v>
      </c>
      <c r="K86" s="13">
        <f>J86</f>
        <v>4.2000000000000003E-2</v>
      </c>
      <c r="L86" s="22">
        <f>I86*100/E86</f>
        <v>94.990147783251032</v>
      </c>
      <c r="M86" s="3"/>
      <c r="N86" s="223">
        <f>Лист1!N82</f>
        <v>-0.03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178.3</v>
      </c>
      <c r="H87" s="3">
        <f>(D87-G87)*10000*C87/1000000</f>
        <v>0.72359999999999314</v>
      </c>
      <c r="I87" s="3">
        <f>E87-H87</f>
        <v>0.27640000000000686</v>
      </c>
      <c r="J87" s="3">
        <f>Лист1!J83</f>
        <v>0</v>
      </c>
      <c r="K87" s="3">
        <v>0</v>
      </c>
      <c r="L87" s="22">
        <f>I87*100/E87</f>
        <v>27.640000000000686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1.8628400000000143</v>
      </c>
      <c r="I88" s="21">
        <f>SUM(I85:I87)</f>
        <v>5.5571599999999846</v>
      </c>
      <c r="J88" s="20"/>
      <c r="K88" s="20"/>
      <c r="L88" s="24">
        <f>I88*100/E88</f>
        <v>74.894339622641297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105.05838479999997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2026-03-24T08:33:03Z</cp:lastPrinted>
  <dcterms:created xsi:type="dcterms:W3CDTF">2023-05-23T07:28:04Z</dcterms:created>
  <dcterms:modified xsi:type="dcterms:W3CDTF">2026-03-24T08:33:38Z</dcterms:modified>
</cp:coreProperties>
</file>