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5" windowWidth="981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I61" i="1" l="1"/>
  <c r="H47" i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I62" i="1"/>
  <c r="L62" i="1" s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<sst xmlns="http://schemas.openxmlformats.org/spreadsheetml/2006/main" count="264" uniqueCount="98">
  <si>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</si>
  <si>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</si>
  <si>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</si>
  <si>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</si>
  <si>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</si>
  <si>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</si>
  <si>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</si>
  <si>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</si>
  <si>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</si>
  <si>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</si>
  <si>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</si>
  <si>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</si>
  <si>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</si>
  <si>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</si>
  <si>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</si>
  <si>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</si>
  <si>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</si>
  <si>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</si>
  <si>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</si>
  <si>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</si>
  <si>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</si>
  <si>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</si>
  <si>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</si>
  <si>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</si>
  <si>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</si>
  <si>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</si>
  <si>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</si>
  <si>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</si>
  <si>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</si>
  <si>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</si>
  <si>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</si>
  <si>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</si>
  <si>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</si>
  <si>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</si>
  <si>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</si>
  <si>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</si>
  <si>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</si>
  <si>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</si>
  <si>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</si>
  <si>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</si>
  <si>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</si>
  <si>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</si>
  <si>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</si>
  <si>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</si>
  <si>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</si>
  <si>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</si>
  <si>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</si>
  <si>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</si>
  <si>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</si>
  <si>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</si>
  <si>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</si>
  <si>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</si>
  <si>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</si>
  <si>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</si>
  <si>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</si>
  <si>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</si>
  <si>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</si>
  <si>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</si>
  <si>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</si>
  <si>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</si>
  <si>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</si>
  <si>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</si>
  <si>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</si>
  <si>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</si>
  <si>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</si>
  <si>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</si>
  <si>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</si>
  <si>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</si>
  <si>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</si>
  <si>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</si>
  <si>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</si>
  <si>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</si>
  <si>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</si>
  <si>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</si>
  <si>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</si>
  <si>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</si>
  <si>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</si>
  <si>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</si>
  <si>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</si>
  <si>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</si>
  <si>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</si>
  <si>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</si>
  <si>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</si>
  <si>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</si>
  <si>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</si>
  <si>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</si>
  <si>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</si>
  <si>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</si>
  <si>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</si>
  <si>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</si>
  <si>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</si>
  <si>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</si>
  <si>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</si>
  <si>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</si>
  <si>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</si>
  <si>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</si>
  <si>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станом на 25 лютого 2025р.</t>
  </si>
  <si>
    <t>не оновлено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</si>
</sst>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10" activePane="bottomRight" state="frozen"/>
      <selection pane="topRight"/>
      <selection pane="bottomLeft"/>
      <selection pane="bottomRight" activeCell="N81" sqref="A1:N8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2851562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176.86</v>
      </c>
      <c r="H11" s="3">
        <f>(D11-G11)*10000*C11/1000000</f>
        <v>0.44211159999995692</v>
      </c>
      <c r="I11" s="3">
        <f>E11-H11</f>
        <v>7.7978884000000432</v>
      </c>
      <c r="J11" s="3">
        <v>0.35</v>
      </c>
      <c r="K11" s="3">
        <f>J11</f>
        <v>0.35</v>
      </c>
      <c r="L11" s="26">
        <f t="shared" ref="L11:L19" si="0">I11*100/E11</f>
        <v>94.634567961165573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167.53</v>
      </c>
      <c r="H12" s="3">
        <f t="shared" ref="H12:H16" si="2">(D12-G12)*10000*C12/1000000</f>
        <v>-3.6000000000001371E-2</v>
      </c>
      <c r="I12" s="3">
        <f t="shared" ref="I12:I19" si="3">E12-H12</f>
        <v>3.4760000000000013</v>
      </c>
      <c r="J12" s="3">
        <v>0.36</v>
      </c>
      <c r="K12" s="3">
        <f t="shared" ref="K12:K20" si="4">J12</f>
        <v>0.36</v>
      </c>
      <c r="L12" s="26">
        <f>I12*100/E12</f>
        <v>101.04651162790702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</v>
      </c>
      <c r="H13" s="3">
        <f t="shared" si="2"/>
        <v>0</v>
      </c>
      <c r="I13" s="3">
        <f t="shared" si="3"/>
        <v>1.5</v>
      </c>
      <c r="J13" s="3">
        <v>0.75</v>
      </c>
      <c r="K13" s="3">
        <f>J13</f>
        <v>0.75</v>
      </c>
      <c r="L13" s="26">
        <f>I13*100/E13</f>
        <v>100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</v>
      </c>
      <c r="H14" s="3">
        <f>(D14-G14)*10000*C14/1000000</f>
        <v>0</v>
      </c>
      <c r="I14" s="3">
        <f t="shared" si="3"/>
        <v>16.96</v>
      </c>
      <c r="J14" s="3">
        <v>1.5</v>
      </c>
      <c r="K14" s="3">
        <f t="shared" si="4"/>
        <v>1.5</v>
      </c>
      <c r="L14" s="26">
        <f t="shared" si="0"/>
        <v>100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144.43</v>
      </c>
      <c r="H15" s="3">
        <f>(D15-G15)*10000*C15/1000000</f>
        <v>-4.9500000000001876E-2</v>
      </c>
      <c r="I15" s="3">
        <f t="shared" si="3"/>
        <v>2.4695000000000018</v>
      </c>
      <c r="J15" s="3">
        <v>1.5</v>
      </c>
      <c r="K15" s="3">
        <f t="shared" si="4"/>
        <v>1.5</v>
      </c>
      <c r="L15" s="26">
        <f t="shared" si="0"/>
        <v>102.04545454545463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142.72</v>
      </c>
      <c r="H16" s="3">
        <f t="shared" si="2"/>
        <v>2.1300000000000808E-2</v>
      </c>
      <c r="I16" s="3">
        <f t="shared" si="3"/>
        <v>1.5386999999999993</v>
      </c>
      <c r="J16" s="3">
        <v>1.5</v>
      </c>
      <c r="K16" s="3">
        <f t="shared" si="4"/>
        <v>1.5</v>
      </c>
      <c r="L16" s="26">
        <f t="shared" si="0"/>
        <v>98.63461538461533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131.44</v>
      </c>
      <c r="H17" s="3">
        <f>(D17-G17)*10000*C17/1000000</f>
        <v>0.52319999999998879</v>
      </c>
      <c r="I17" s="3">
        <f t="shared" si="3"/>
        <v>2.746800000000011</v>
      </c>
      <c r="J17" s="3">
        <v>2.25</v>
      </c>
      <c r="K17" s="3">
        <f t="shared" si="4"/>
        <v>2.25</v>
      </c>
      <c r="L17" s="26">
        <f t="shared" si="0"/>
        <v>84.000000000000327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127.18</v>
      </c>
      <c r="H18" s="3">
        <f>(D18-G18)*10000*C18/1000000</f>
        <v>0.15399999999999922</v>
      </c>
      <c r="I18" s="3">
        <f t="shared" si="3"/>
        <v>1.5960000000000008</v>
      </c>
      <c r="J18" s="3">
        <v>2.64</v>
      </c>
      <c r="K18" s="3">
        <f t="shared" si="4"/>
        <v>2.64</v>
      </c>
      <c r="L18" s="26">
        <f t="shared" si="0"/>
        <v>91.200000000000045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113.8</v>
      </c>
      <c r="H19" s="3">
        <f>(D19-G19)*10000*C19/1000000</f>
        <v>0.63800000000005441</v>
      </c>
      <c r="I19" s="3">
        <f t="shared" si="3"/>
        <v>15.061999999999944</v>
      </c>
      <c r="J19" s="3">
        <v>2.8</v>
      </c>
      <c r="K19" s="3">
        <f>J19</f>
        <v>2.8</v>
      </c>
      <c r="L19" s="26">
        <f t="shared" si="0"/>
        <v>95.936305732483717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99.8</v>
      </c>
      <c r="H20" s="3">
        <f>(D20-G20)*10000*C20/1000000</f>
        <v>1.7000000000008699E-2</v>
      </c>
      <c r="I20" s="3">
        <f>E20-H20</f>
        <v>3.7329999999999912</v>
      </c>
      <c r="J20" s="3">
        <v>2.7</v>
      </c>
      <c r="K20" s="3">
        <f t="shared" si="4"/>
        <v>2.7</v>
      </c>
      <c r="L20" s="26">
        <f>I20*100/E20</f>
        <v>99.546666666666425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1.7101116000000056</v>
      </c>
      <c r="I21" s="24">
        <f>SUM(I11:I20)</f>
        <v>56.879888399999999</v>
      </c>
      <c r="J21" s="23"/>
      <c r="K21" s="23"/>
      <c r="L21" s="29">
        <f>I21*100/E21</f>
        <v>97.081222734254993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191.35</v>
      </c>
      <c r="H23" s="17">
        <f>E23-I23</f>
        <v>0.15399999999999991</v>
      </c>
      <c r="I23" s="17">
        <v>1.25</v>
      </c>
      <c r="J23" s="3">
        <v>0.15</v>
      </c>
      <c r="K23" s="3">
        <f t="shared" ref="K23:K28" si="6">J23</f>
        <v>0.15</v>
      </c>
      <c r="L23" s="26">
        <f>I23*100/E23</f>
        <v>89.03133903133903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0.11</v>
      </c>
      <c r="K25" s="3">
        <f t="shared" si="6"/>
        <v>0.11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192.15</v>
      </c>
      <c r="H26" s="3">
        <f>(D26-G26)*10000*C26/1000000</f>
        <v>0.22749999999999632</v>
      </c>
      <c r="I26" s="17">
        <f t="shared" ref="I26:I27" si="8">E26-H26</f>
        <v>0.8425000000000038</v>
      </c>
      <c r="J26" s="3">
        <v>0.01</v>
      </c>
      <c r="K26" s="3">
        <f t="shared" si="6"/>
        <v>0.01</v>
      </c>
      <c r="L26" s="26">
        <f>I26*100/E26</f>
        <v>78.738317757009696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179.11</v>
      </c>
      <c r="H27" s="3">
        <f>(D27-G27)*10000*C27/1000000</f>
        <v>-9.7000000000187457E-3</v>
      </c>
      <c r="I27" s="17">
        <f t="shared" si="8"/>
        <v>1.7597000000000187</v>
      </c>
      <c r="J27" s="3">
        <v>0.12</v>
      </c>
      <c r="K27" s="3">
        <f t="shared" si="6"/>
        <v>0.12</v>
      </c>
      <c r="L27" s="26">
        <f t="shared" ref="L27" si="9">I27*100/E27</f>
        <v>100.55428571428679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0.14000000000000001</v>
      </c>
      <c r="K28" s="3">
        <f t="shared" si="6"/>
        <v>0.14000000000000001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0.50279999999996794</v>
      </c>
      <c r="I29" s="25">
        <f>SUM(I23:I28)</f>
        <v>9.9812000000000332</v>
      </c>
      <c r="J29" s="24"/>
      <c r="K29" s="24"/>
      <c r="L29" s="29">
        <f>I29*100/E29</f>
        <v>95.204120564670291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189.5</v>
      </c>
      <c r="H31" s="17">
        <f>(D31-G31)*10000*C31/1000000</f>
        <v>0</v>
      </c>
      <c r="I31" s="3">
        <f>E31-H31</f>
        <v>1.19</v>
      </c>
      <c r="J31" s="3">
        <v>0.02</v>
      </c>
      <c r="K31" s="3">
        <f>J31</f>
        <v>0.02</v>
      </c>
      <c r="L31" s="26">
        <f t="shared" ref="L31:L33" si="11">I31*100/E31</f>
        <v>100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0.02</v>
      </c>
      <c r="K32" s="3">
        <f>J32</f>
        <v>0.02</v>
      </c>
      <c r="L32" s="26">
        <f t="shared" si="11"/>
        <v>100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0.02</v>
      </c>
      <c r="K33" s="3">
        <f>J33</f>
        <v>0.02</v>
      </c>
      <c r="L33" s="26">
        <f t="shared" si="11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181.86</v>
      </c>
      <c r="H36" s="3">
        <f>(D36-G36)*10000*C36/1000000</f>
        <v>0.42687999999999093</v>
      </c>
      <c r="I36" s="3">
        <f>E36-H36</f>
        <v>0.65312000000000914</v>
      </c>
      <c r="J36" s="3">
        <v>0.01</v>
      </c>
      <c r="K36" s="3">
        <f t="shared" ref="K36" si="13">J36</f>
        <v>0.01</v>
      </c>
      <c r="L36" s="26">
        <f t="shared" ref="L36:L38" si="14">I36*100/E36</f>
        <v>60.474074074074913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176.4</v>
      </c>
      <c r="H37" s="3">
        <f>(D37-G37)*10000*C37/1000000</f>
        <v>0.37679999999999647</v>
      </c>
      <c r="I37" s="3">
        <f>E37-H37</f>
        <v>1.0332000000000034</v>
      </c>
      <c r="J37" s="3">
        <v>0.01</v>
      </c>
      <c r="K37" s="3">
        <f>J37</f>
        <v>0.01</v>
      </c>
      <c r="L37" s="26">
        <f t="shared" si="14"/>
        <v>73.276595744681103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174.95</v>
      </c>
      <c r="H38" s="3">
        <f>(D38-G38)*10000*C38/1000000</f>
        <v>0.16800000000000637</v>
      </c>
      <c r="I38" s="3">
        <f>E38-H38</f>
        <v>1.0019999999999936</v>
      </c>
      <c r="J38" s="3">
        <v>0.02</v>
      </c>
      <c r="K38" s="3">
        <f>J38</f>
        <v>0.02</v>
      </c>
      <c r="L38" s="26">
        <f t="shared" si="14"/>
        <v>85.641025641025095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0.97167999999999377</v>
      </c>
      <c r="I39" s="24">
        <f>SUM(I36:I38)</f>
        <v>2.6883200000000063</v>
      </c>
      <c r="J39" s="24"/>
      <c r="K39" s="24"/>
      <c r="L39" s="29">
        <f>I39*100/E39</f>
        <v>73.451366120218751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</v>
      </c>
      <c r="K41" s="3">
        <f t="shared" ref="K41:K43" si="17">J41</f>
        <v>0.1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</v>
      </c>
      <c r="H42" s="3">
        <f>(D42-G42)*10000*C42/1000000</f>
        <v>0</v>
      </c>
      <c r="I42" s="3">
        <f t="shared" si="16"/>
        <v>0.61</v>
      </c>
      <c r="J42" s="3">
        <v>0.15</v>
      </c>
      <c r="K42" s="3">
        <f>J42</f>
        <v>0.15</v>
      </c>
      <c r="L42" s="26">
        <f t="shared" si="18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</v>
      </c>
      <c r="H44" s="3">
        <f>(D44-G44)*10000*C44/1000000</f>
        <v>0</v>
      </c>
      <c r="I44" s="3">
        <f t="shared" si="16"/>
        <v>1.93</v>
      </c>
      <c r="J44" s="3">
        <v>0.25</v>
      </c>
      <c r="K44" s="3">
        <f>J44</f>
        <v>0.25</v>
      </c>
      <c r="L44" s="26">
        <f t="shared" si="18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185.83</v>
      </c>
      <c r="H45" s="3">
        <v>0.09</v>
      </c>
      <c r="I45" s="3">
        <f t="shared" si="16"/>
        <v>0.98000000000000009</v>
      </c>
      <c r="J45" s="3">
        <v>0.3</v>
      </c>
      <c r="K45" s="3">
        <f t="shared" ref="K45:K50" si="19">J45</f>
        <v>0.3</v>
      </c>
      <c r="L45" s="26">
        <f t="shared" si="18"/>
        <v>91.588785046728987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173.01</v>
      </c>
      <c r="H47" s="3">
        <f>(D47-G47)*10000*C47/1000000</f>
        <v>-5.7999999999947252E-3</v>
      </c>
      <c r="I47" s="3">
        <f t="shared" si="16"/>
        <v>1.1357999999999946</v>
      </c>
      <c r="J47" s="3">
        <v>0.3</v>
      </c>
      <c r="K47" s="3">
        <f>J47</f>
        <v>0.3</v>
      </c>
      <c r="L47" s="26">
        <f t="shared" si="18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169</v>
      </c>
      <c r="H48" s="3">
        <f t="shared" ref="H48:H50" si="21">(D48-G48)*10000*C48/1000000</f>
        <v>0</v>
      </c>
      <c r="I48" s="3">
        <f t="shared" si="16"/>
        <v>1.2</v>
      </c>
      <c r="J48" s="3">
        <v>0.3</v>
      </c>
      <c r="K48" s="3">
        <f t="shared" si="19"/>
        <v>0.3</v>
      </c>
      <c r="L48" s="26">
        <f t="shared" si="18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163.03</v>
      </c>
      <c r="H49" s="3">
        <f t="shared" si="21"/>
        <v>-3.0600000000001161E-2</v>
      </c>
      <c r="I49" s="3">
        <f t="shared" si="16"/>
        <v>2.5306000000000011</v>
      </c>
      <c r="J49" s="3">
        <v>0.3</v>
      </c>
      <c r="K49" s="3">
        <f t="shared" si="19"/>
        <v>0.3</v>
      </c>
      <c r="L49" s="26">
        <f t="shared" si="18"/>
        <v>101.22400000000005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160.44999999999999</v>
      </c>
      <c r="H50" s="3">
        <f t="shared" si="21"/>
        <v>-0.27299999999999558</v>
      </c>
      <c r="I50" s="3">
        <f t="shared" si="16"/>
        <v>1.5529999999999955</v>
      </c>
      <c r="J50" s="3">
        <v>0.4</v>
      </c>
      <c r="K50" s="3">
        <f t="shared" si="19"/>
        <v>0.4</v>
      </c>
      <c r="L50" s="26">
        <f t="shared" si="18"/>
        <v>121.32812499999964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0.47060000000000857</v>
      </c>
      <c r="I51" s="24">
        <f>SUM(I41:I50)</f>
        <v>14.92939999999999</v>
      </c>
      <c r="J51" s="24"/>
      <c r="K51" s="62"/>
      <c r="L51" s="29">
        <f>I51*100/E51</f>
        <v>96.944155844155787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211.15</v>
      </c>
      <c r="H54" s="3">
        <v>0.33</v>
      </c>
      <c r="I54" s="3">
        <f>E54-H54</f>
        <v>0.69</v>
      </c>
      <c r="J54" s="3">
        <v>7.0000000000000007E-2</v>
      </c>
      <c r="K54" s="3">
        <f>J54</f>
        <v>7.0000000000000007E-2</v>
      </c>
      <c r="L54" s="26">
        <f t="shared" si="23"/>
        <v>67.647058823529406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188.77</v>
      </c>
      <c r="H61" s="3">
        <v>0.45</v>
      </c>
      <c r="I61" s="3">
        <f>E61-H61</f>
        <v>1.1300000000000001</v>
      </c>
      <c r="J61" s="3">
        <v>7.0000000000000007E-2</v>
      </c>
      <c r="K61" s="3">
        <f>J61</f>
        <v>7.0000000000000007E-2</v>
      </c>
      <c r="L61" s="26">
        <f t="shared" si="23"/>
        <v>71.51898734177216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184.22</v>
      </c>
      <c r="H62" s="3">
        <v>0.3</v>
      </c>
      <c r="I62" s="3">
        <f>E62-H62</f>
        <v>1.1499999999999999</v>
      </c>
      <c r="J62" s="3">
        <v>7.0000000000000007E-2</v>
      </c>
      <c r="K62" s="3">
        <f>J62</f>
        <v>7.0000000000000007E-2</v>
      </c>
      <c r="L62" s="26">
        <f t="shared" si="23"/>
        <v>79.310344827586206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97.89</v>
      </c>
      <c r="H64" s="3">
        <f>(D64-G64)*10000*C64/1000000</f>
        <v>9.9839999999997875E-2</v>
      </c>
      <c r="I64" s="3">
        <f>E64-H64</f>
        <v>2.4001600000000023</v>
      </c>
      <c r="J64" s="3">
        <v>0.15</v>
      </c>
      <c r="K64" s="3">
        <f>J64</f>
        <v>0.15</v>
      </c>
      <c r="L64" s="26">
        <f t="shared" si="23"/>
        <v>96.006400000000085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1.379839999999998</v>
      </c>
      <c r="I65" s="24">
        <f>I64+I62+I61+I54+I53</f>
        <v>6.290160000000002</v>
      </c>
      <c r="J65" s="24"/>
      <c r="K65" s="24"/>
      <c r="L65" s="29">
        <f>I65*100/E65</f>
        <v>67.13084311632872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168.45</v>
      </c>
      <c r="H68" s="3">
        <f>(D68-G68)*10000*C68/1000000</f>
        <v>0.77000000000005009</v>
      </c>
      <c r="I68" s="3">
        <f t="shared" ref="I68" si="26">E68-H68</f>
        <v>4.0299999999999496</v>
      </c>
      <c r="J68" s="3">
        <v>0</v>
      </c>
      <c r="K68" s="3">
        <f>J68</f>
        <v>0</v>
      </c>
      <c r="L68" s="26">
        <f t="shared" ref="L68" si="27">I68*100/E68</f>
        <v>83.958333333332277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150.13</v>
      </c>
      <c r="H71" s="3">
        <f>(D71-G71)*10000*C71/1000000</f>
        <v>1.2821700000000023</v>
      </c>
      <c r="I71" s="3">
        <f>E71-H71</f>
        <v>0.13782999999999768</v>
      </c>
      <c r="J71" s="38">
        <v>0</v>
      </c>
      <c r="K71" s="38">
        <f t="shared" ref="K71" si="28">J71</f>
        <v>0</v>
      </c>
      <c r="L71" s="26">
        <f t="shared" ref="L71:L73" si="29">I71*100/E71</f>
        <v>9.7063380281688509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157.97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N73" s="5" t="s">
        <v>97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8.1872016000000265</v>
      </c>
      <c r="I75" s="29">
        <f>I21+I29+I34+I39+I51+I65+I69+I71+I73</f>
        <v>99.066798399999968</v>
      </c>
      <c r="J75" s="24"/>
      <c r="K75" s="24"/>
      <c r="L75" s="24">
        <f>I75*100/E75</f>
        <v>90.925343172347937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175.5</v>
      </c>
      <c r="H77" s="3">
        <f>(D77-G77)*10000*C77/1000000</f>
        <v>1.0528200000000065</v>
      </c>
      <c r="I77" s="3">
        <f>E77-H77</f>
        <v>1.3071799999999933</v>
      </c>
      <c r="J77" s="95">
        <v>0.02</v>
      </c>
      <c r="K77" s="95">
        <f>J77</f>
        <v>0.02</v>
      </c>
      <c r="L77" s="26">
        <f t="shared" ref="L77:L79" si="31">I77*100/E77</f>
        <v>55.38898305084718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169.24</v>
      </c>
      <c r="H78" s="3">
        <f>(D78-G78)*10000*C78/1000000</f>
        <v>0.8813999999999691</v>
      </c>
      <c r="I78" s="3">
        <f>E78-H78</f>
        <v>3.1786000000000305</v>
      </c>
      <c r="J78" s="17">
        <v>4.2000000000000003E-2</v>
      </c>
      <c r="K78" s="17">
        <f>J78</f>
        <v>4.2000000000000003E-2</v>
      </c>
      <c r="L78" s="26">
        <f t="shared" si="31"/>
        <v>78.290640394089422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2.8387199999999755</v>
      </c>
      <c r="I80" s="24">
        <f>SUM(I77:I79)</f>
        <v>4.5812800000000244</v>
      </c>
      <c r="J80" s="24"/>
      <c r="K80" s="24"/>
      <c r="L80" s="29">
        <f>I80*100/E80</f>
        <v>61.742318059299521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/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AA29" sqref="AA29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25 лютого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176.86</v>
      </c>
      <c r="H11" s="3">
        <f>Лист1!H11</f>
        <v>0.44211159999995692</v>
      </c>
      <c r="I11" s="3">
        <f>E11-H11</f>
        <v>7.7978884000000432</v>
      </c>
      <c r="J11" s="3">
        <f>Лист1!J11</f>
        <v>0.35</v>
      </c>
      <c r="K11" s="3">
        <f>J11</f>
        <v>0.35</v>
      </c>
      <c r="L11" s="41">
        <f t="shared" ref="L11:L20" si="0">I11*100/E11</f>
        <v>94.634567961165573</v>
      </c>
      <c r="M11" s="122">
        <v>0.35</v>
      </c>
      <c r="N11" s="13"/>
      <c r="O11" s="13">
        <f>G11-D11</f>
        <v>-0.13999999999998636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167.53</v>
      </c>
      <c r="H12" s="3">
        <f>Лист1!H12</f>
        <v>-3.6000000000001371E-2</v>
      </c>
      <c r="I12" s="3">
        <f t="shared" ref="I12:I20" si="2">E12-H12</f>
        <v>3.4760000000000013</v>
      </c>
      <c r="J12" s="3">
        <f>Лист1!J12</f>
        <v>0.36</v>
      </c>
      <c r="K12" s="3">
        <f t="shared" ref="K12:K20" si="3">J12</f>
        <v>0.36</v>
      </c>
      <c r="L12" s="41">
        <f t="shared" si="0"/>
        <v>101.04651162790702</v>
      </c>
      <c r="M12" s="122">
        <v>0.8</v>
      </c>
      <c r="N12" s="13"/>
      <c r="O12" s="13">
        <f t="shared" ref="O12:O68" si="4">G12-D12</f>
        <v>3.0000000000001137E-2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</v>
      </c>
      <c r="H13" s="3">
        <f>Лист1!H13</f>
        <v>0</v>
      </c>
      <c r="I13" s="3">
        <f t="shared" si="2"/>
        <v>1.5</v>
      </c>
      <c r="J13" s="3">
        <f>Лист1!J13</f>
        <v>0.75</v>
      </c>
      <c r="K13" s="3">
        <f>J13</f>
        <v>0.75</v>
      </c>
      <c r="L13" s="41">
        <f t="shared" si="0"/>
        <v>100</v>
      </c>
      <c r="M13" s="122">
        <v>0.95</v>
      </c>
      <c r="N13" s="13"/>
      <c r="O13" s="13">
        <f t="shared" si="4"/>
        <v>0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</v>
      </c>
      <c r="H14" s="3">
        <f>Лист1!H14</f>
        <v>0</v>
      </c>
      <c r="I14" s="3">
        <f t="shared" si="2"/>
        <v>16.96</v>
      </c>
      <c r="J14" s="3">
        <f>Лист1!J14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>
        <f t="shared" si="4"/>
        <v>0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144.43</v>
      </c>
      <c r="H15" s="3">
        <f>Лист1!H15</f>
        <v>-4.9500000000001876E-2</v>
      </c>
      <c r="I15" s="3">
        <f t="shared" si="2"/>
        <v>2.4695000000000018</v>
      </c>
      <c r="J15" s="3">
        <f>Лист1!J15</f>
        <v>1.5</v>
      </c>
      <c r="K15" s="3">
        <f t="shared" si="3"/>
        <v>1.5</v>
      </c>
      <c r="L15" s="41">
        <f t="shared" si="0"/>
        <v>102.04545454545463</v>
      </c>
      <c r="M15" s="122">
        <v>1.7</v>
      </c>
      <c r="N15" s="13"/>
      <c r="O15" s="13">
        <f t="shared" si="4"/>
        <v>3.0000000000001137E-2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142.72</v>
      </c>
      <c r="H16" s="3">
        <f>Лист1!H16</f>
        <v>2.1300000000000808E-2</v>
      </c>
      <c r="I16" s="3">
        <f t="shared" si="2"/>
        <v>1.5386999999999993</v>
      </c>
      <c r="J16" s="3">
        <f>Лист1!J16</f>
        <v>1.5</v>
      </c>
      <c r="K16" s="3">
        <f t="shared" si="3"/>
        <v>1.5</v>
      </c>
      <c r="L16" s="41">
        <f t="shared" si="0"/>
        <v>98.63461538461533</v>
      </c>
      <c r="M16" s="122">
        <v>1.8</v>
      </c>
      <c r="N16" s="13"/>
      <c r="O16" s="13">
        <f t="shared" si="4"/>
        <v>-3.0000000000001137E-2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131.44</v>
      </c>
      <c r="H17" s="3">
        <f>Лист1!H17</f>
        <v>0.52319999999998879</v>
      </c>
      <c r="I17" s="3">
        <f t="shared" si="2"/>
        <v>2.746800000000011</v>
      </c>
      <c r="J17" s="3">
        <f>Лист1!J17</f>
        <v>2.25</v>
      </c>
      <c r="K17" s="3">
        <f t="shared" si="3"/>
        <v>2.25</v>
      </c>
      <c r="L17" s="41">
        <f t="shared" si="0"/>
        <v>84.000000000000327</v>
      </c>
      <c r="M17" s="122">
        <v>2.25</v>
      </c>
      <c r="N17" s="13"/>
      <c r="O17" s="13">
        <f t="shared" si="4"/>
        <v>-0.15999999999999659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127.18</v>
      </c>
      <c r="H18" s="3">
        <f>Лист1!H18</f>
        <v>0.15399999999999922</v>
      </c>
      <c r="I18" s="3">
        <f t="shared" si="2"/>
        <v>1.5960000000000008</v>
      </c>
      <c r="J18" s="3">
        <f>Лист1!J18</f>
        <v>2.64</v>
      </c>
      <c r="K18" s="3">
        <f t="shared" si="3"/>
        <v>2.64</v>
      </c>
      <c r="L18" s="41">
        <f t="shared" si="0"/>
        <v>91.200000000000045</v>
      </c>
      <c r="M18" s="122">
        <v>2.2999999999999998</v>
      </c>
      <c r="N18" s="13"/>
      <c r="O18" s="13">
        <f t="shared" si="4"/>
        <v>-0.21999999999999886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</v>
      </c>
      <c r="H19" s="3">
        <f>Лист1!H19</f>
        <v>0.63800000000005441</v>
      </c>
      <c r="I19" s="3">
        <f t="shared" si="2"/>
        <v>15.061999999999944</v>
      </c>
      <c r="J19" s="3">
        <f>Лист1!J19</f>
        <v>2.8</v>
      </c>
      <c r="K19" s="3">
        <f>J19</f>
        <v>2.8</v>
      </c>
      <c r="L19" s="41">
        <f t="shared" si="0"/>
        <v>95.936305732483717</v>
      </c>
      <c r="M19" s="122">
        <v>2.4500000000000002</v>
      </c>
      <c r="N19" s="13"/>
      <c r="O19" s="13">
        <f t="shared" si="4"/>
        <v>-0.10000000000000853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99.8</v>
      </c>
      <c r="H20" s="3">
        <f>Лист1!H20</f>
        <v>1.7000000000008699E-2</v>
      </c>
      <c r="I20" s="3">
        <f t="shared" si="2"/>
        <v>3.7329999999999912</v>
      </c>
      <c r="J20" s="3">
        <f>Лист1!J20</f>
        <v>2.7</v>
      </c>
      <c r="K20" s="3">
        <f t="shared" si="3"/>
        <v>2.7</v>
      </c>
      <c r="L20" s="41">
        <f t="shared" si="0"/>
        <v>99.546666666666425</v>
      </c>
      <c r="M20" s="122">
        <v>2.5</v>
      </c>
      <c r="N20" s="13"/>
      <c r="O20" s="13">
        <f t="shared" si="4"/>
        <v>-1.0000000000005116E-2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1.7101116000000056</v>
      </c>
      <c r="I21" s="24">
        <f>SUM(I11:I20)</f>
        <v>56.879888399999999</v>
      </c>
      <c r="J21" s="23"/>
      <c r="K21" s="23"/>
      <c r="L21" s="29">
        <f>I21*100/E21</f>
        <v>97.081222734254993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191.35</v>
      </c>
      <c r="H23" s="3">
        <f>Лист1!H23</f>
        <v>0.15399999999999991</v>
      </c>
      <c r="I23" s="3">
        <f t="shared" ref="I23:I28" si="6">E23-H23</f>
        <v>1.25</v>
      </c>
      <c r="J23" s="3">
        <f>Лист1!J23</f>
        <v>0.15</v>
      </c>
      <c r="K23" s="3">
        <f t="shared" ref="K23:K28" si="7">J23</f>
        <v>0.15</v>
      </c>
      <c r="L23" s="41">
        <f>I23*100/E23</f>
        <v>89.03133903133903</v>
      </c>
      <c r="M23" s="122">
        <v>0.15</v>
      </c>
      <c r="N23" s="13"/>
      <c r="O23" s="13">
        <f t="shared" si="4"/>
        <v>-0.26000000000001933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0.11</v>
      </c>
      <c r="K25" s="3">
        <f t="shared" si="7"/>
        <v>0.11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192.15</v>
      </c>
      <c r="H26" s="3">
        <f>Лист1!H26</f>
        <v>0.22749999999999632</v>
      </c>
      <c r="I26" s="3">
        <f t="shared" si="6"/>
        <v>0.8425000000000038</v>
      </c>
      <c r="J26" s="3">
        <f>Лист1!J26</f>
        <v>0.01</v>
      </c>
      <c r="K26" s="3">
        <f t="shared" si="7"/>
        <v>0.01</v>
      </c>
      <c r="L26" s="41">
        <f t="shared" si="9"/>
        <v>78.738317757009696</v>
      </c>
      <c r="M26" s="122">
        <v>0.01</v>
      </c>
      <c r="N26" s="13"/>
      <c r="O26" s="13">
        <f t="shared" si="4"/>
        <v>-0.34999999999999432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179.11</v>
      </c>
      <c r="H27" s="3">
        <f>Лист1!H27</f>
        <v>-9.7000000000187457E-3</v>
      </c>
      <c r="I27" s="3">
        <f t="shared" si="6"/>
        <v>1.7597000000000187</v>
      </c>
      <c r="J27" s="3">
        <f>Лист1!J27</f>
        <v>0.12</v>
      </c>
      <c r="K27" s="3">
        <f t="shared" si="7"/>
        <v>0.12</v>
      </c>
      <c r="L27" s="41">
        <f t="shared" si="9"/>
        <v>100.55428571428679</v>
      </c>
      <c r="M27" s="122">
        <v>0.22</v>
      </c>
      <c r="N27" s="13"/>
      <c r="O27" s="13">
        <f t="shared" si="4"/>
        <v>1.0000000000019327E-2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0.14000000000000001</v>
      </c>
      <c r="K28" s="138">
        <f t="shared" si="7"/>
        <v>0.14000000000000001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0.50279999999996794</v>
      </c>
      <c r="I29" s="24">
        <f>I23+I24+I25+I26+I27+I28</f>
        <v>9.9812000000000332</v>
      </c>
      <c r="J29" s="24"/>
      <c r="K29" s="24"/>
      <c r="L29" s="29">
        <f>I29*100/E29</f>
        <v>95.204120564670291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189.5</v>
      </c>
      <c r="H31" s="3">
        <f>Лист1!H31</f>
        <v>0</v>
      </c>
      <c r="I31" s="3">
        <f>E31-H31</f>
        <v>1.19</v>
      </c>
      <c r="J31" s="3">
        <f>Лист1!J31</f>
        <v>0.02</v>
      </c>
      <c r="K31" s="3">
        <f>J31</f>
        <v>0.02</v>
      </c>
      <c r="L31" s="41">
        <f t="shared" ref="L31:L33" si="11">I31*100/E31</f>
        <v>100</v>
      </c>
      <c r="M31" s="122">
        <v>0.05</v>
      </c>
      <c r="N31" s="13"/>
      <c r="O31" s="13">
        <f t="shared" si="4"/>
        <v>0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0.02</v>
      </c>
      <c r="K32" s="3">
        <f>J32</f>
        <v>0.02</v>
      </c>
      <c r="L32" s="41">
        <f t="shared" si="11"/>
        <v>100</v>
      </c>
      <c r="M32" s="122">
        <v>0.06</v>
      </c>
      <c r="N32" s="13"/>
      <c r="O32" s="13">
        <f t="shared" si="4"/>
        <v>0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0.02</v>
      </c>
      <c r="K33" s="138">
        <f>J33</f>
        <v>0.02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181.86</v>
      </c>
      <c r="H36" s="3">
        <f>Лист1!H36</f>
        <v>0.42687999999999093</v>
      </c>
      <c r="I36" s="3">
        <f>E36-H36</f>
        <v>0.65312000000000914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60.474074074074913</v>
      </c>
      <c r="M36" s="55">
        <v>0.04</v>
      </c>
      <c r="N36" s="13"/>
      <c r="O36" s="13">
        <f t="shared" si="4"/>
        <v>-0.63999999999998636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176.4</v>
      </c>
      <c r="H37" s="3">
        <f>Лист1!H37</f>
        <v>0.37679999999999647</v>
      </c>
      <c r="I37" s="3">
        <f>E37-H37</f>
        <v>1.0332000000000034</v>
      </c>
      <c r="J37" s="3">
        <f>Лист1!J37</f>
        <v>0.01</v>
      </c>
      <c r="K37" s="133">
        <f>J37</f>
        <v>0.01</v>
      </c>
      <c r="L37" s="41">
        <f t="shared" si="14"/>
        <v>73.276595744681103</v>
      </c>
      <c r="M37" s="55">
        <v>0.05</v>
      </c>
      <c r="N37" s="13"/>
      <c r="O37" s="13">
        <f t="shared" si="4"/>
        <v>-0.59999999999999432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174.95</v>
      </c>
      <c r="H38" s="3">
        <f>Лист1!H38</f>
        <v>0.16800000000000637</v>
      </c>
      <c r="I38" s="3">
        <f>E38-H38</f>
        <v>1.0019999999999936</v>
      </c>
      <c r="J38" s="3">
        <f>Лист1!J38</f>
        <v>0.02</v>
      </c>
      <c r="K38" s="133">
        <f>J38</f>
        <v>0.02</v>
      </c>
      <c r="L38" s="41">
        <f t="shared" si="14"/>
        <v>85.641025641025095</v>
      </c>
      <c r="M38" s="55">
        <v>0.06</v>
      </c>
      <c r="N38" s="13"/>
      <c r="O38" s="13">
        <f t="shared" si="4"/>
        <v>-0.30000000000001137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0.97167999999999377</v>
      </c>
      <c r="I39" s="151">
        <f>SUM(I36:I38)</f>
        <v>2.6883200000000063</v>
      </c>
      <c r="J39" s="24"/>
      <c r="K39" s="152"/>
      <c r="L39" s="29">
        <f>I39*100/E39</f>
        <v>73.451366120218751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185.83</v>
      </c>
      <c r="H45" s="133">
        <f>Лист1!H45</f>
        <v>0.09</v>
      </c>
      <c r="I45" s="133">
        <f t="shared" si="18"/>
        <v>0.98000000000000009</v>
      </c>
      <c r="J45" s="133">
        <f>Лист1!J45</f>
        <v>0.3</v>
      </c>
      <c r="K45" s="133">
        <f t="shared" ref="K45:K50" si="20">J45</f>
        <v>0.3</v>
      </c>
      <c r="L45" s="161">
        <f t="shared" si="17"/>
        <v>91.588785046728987</v>
      </c>
      <c r="M45" s="162">
        <v>0.25</v>
      </c>
      <c r="N45" s="13"/>
      <c r="O45" s="13">
        <f t="shared" si="4"/>
        <v>-0.16999999999998749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0.3</v>
      </c>
      <c r="K48" s="3">
        <f t="shared" si="20"/>
        <v>0.3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163.03</v>
      </c>
      <c r="H49" s="3">
        <f>Лист1!H49</f>
        <v>-3.0600000000001161E-2</v>
      </c>
      <c r="I49" s="3">
        <f t="shared" si="18"/>
        <v>2.5306000000000011</v>
      </c>
      <c r="J49" s="3">
        <f>Лист1!J49</f>
        <v>0.3</v>
      </c>
      <c r="K49" s="3">
        <f t="shared" si="20"/>
        <v>0.3</v>
      </c>
      <c r="L49" s="41">
        <f t="shared" si="17"/>
        <v>101.22400000000005</v>
      </c>
      <c r="M49" s="122">
        <v>0.45</v>
      </c>
      <c r="N49" s="13"/>
      <c r="O49" s="13">
        <f t="shared" si="4"/>
        <v>3.0000000000001137E-2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160.44999999999999</v>
      </c>
      <c r="H50" s="3">
        <f>Лист1!H50</f>
        <v>-0.27299999999999558</v>
      </c>
      <c r="I50" s="3">
        <f t="shared" si="18"/>
        <v>1.5529999999999955</v>
      </c>
      <c r="J50" s="3">
        <f>Лист1!J50</f>
        <v>0.4</v>
      </c>
      <c r="K50" s="138">
        <f t="shared" si="20"/>
        <v>0.4</v>
      </c>
      <c r="L50" s="41">
        <f t="shared" si="17"/>
        <v>121.32812499999964</v>
      </c>
      <c r="M50" s="122">
        <v>0.5</v>
      </c>
      <c r="N50" s="13"/>
      <c r="O50" s="13">
        <f t="shared" si="4"/>
        <v>0.34999999999999432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0.47060000000000857</v>
      </c>
      <c r="I51" s="24">
        <f>I41+I42+I43+I44+I45+I46+I47+I48+I49+I50</f>
        <v>14.92939999999999</v>
      </c>
      <c r="J51" s="24"/>
      <c r="K51" s="166"/>
      <c r="L51" s="29">
        <f>I51*100/E51</f>
        <v>96.944155844155787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211.15</v>
      </c>
      <c r="H60" s="3">
        <f>Лист1!H54</f>
        <v>0.33</v>
      </c>
      <c r="I60" s="3">
        <f>E60-H60</f>
        <v>0.69</v>
      </c>
      <c r="J60" s="3">
        <f>Лист1!J54</f>
        <v>7.0000000000000007E-2</v>
      </c>
      <c r="K60" s="3">
        <f>J60</f>
        <v>7.0000000000000007E-2</v>
      </c>
      <c r="L60" s="41">
        <f t="shared" si="22"/>
        <v>67.647058823529406</v>
      </c>
      <c r="M60" s="122">
        <v>0.04</v>
      </c>
      <c r="N60" s="13"/>
      <c r="O60" s="13">
        <f t="shared" si="4"/>
        <v>-0.34999999999999432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188.77</v>
      </c>
      <c r="H61" s="3">
        <f>Лист1!H61</f>
        <v>0.45</v>
      </c>
      <c r="I61" s="3">
        <f>E61-H61</f>
        <v>1.1300000000000001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71.51898734177216</v>
      </c>
      <c r="M61" s="122">
        <v>0.06</v>
      </c>
      <c r="N61" s="13"/>
      <c r="O61" s="13">
        <f t="shared" si="4"/>
        <v>-0.4299999999999784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184.22</v>
      </c>
      <c r="H62" s="3">
        <f>Лист1!H62</f>
        <v>0.3</v>
      </c>
      <c r="I62" s="3">
        <f>E62-H62</f>
        <v>1.1499999999999999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79.310344827586206</v>
      </c>
      <c r="M62" s="122">
        <v>7.0000000000000007E-2</v>
      </c>
      <c r="N62" s="13"/>
      <c r="O62" s="13">
        <f t="shared" si="4"/>
        <v>-0.28000000000000114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97.89</v>
      </c>
      <c r="H64" s="3">
        <f>Лист1!H64</f>
        <v>9.9839999999997875E-2</v>
      </c>
      <c r="I64" s="3">
        <f>E64-H64</f>
        <v>2.4001600000000023</v>
      </c>
      <c r="J64" s="3">
        <f>Лист1!J64</f>
        <v>0.15</v>
      </c>
      <c r="K64" s="3">
        <f>J64</f>
        <v>0.15</v>
      </c>
      <c r="L64" s="41">
        <f t="shared" si="22"/>
        <v>96.006400000000085</v>
      </c>
      <c r="M64" s="122">
        <v>0.15</v>
      </c>
      <c r="N64" s="13"/>
      <c r="O64" s="13">
        <f t="shared" si="4"/>
        <v>-7.9999999999998295E-2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1.379839999999998</v>
      </c>
      <c r="I65" s="24">
        <f>I53+I60+I61+I62+I64</f>
        <v>6.290160000000002</v>
      </c>
      <c r="J65" s="24"/>
      <c r="K65" s="24"/>
      <c r="L65" s="29">
        <f>I65*100/E65</f>
        <v>67.130843116328734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168.45</v>
      </c>
      <c r="H68" s="3">
        <f>Лист1!H68</f>
        <v>0.77000000000005009</v>
      </c>
      <c r="I68" s="3">
        <f t="shared" si="24"/>
        <v>4.0299999999999496</v>
      </c>
      <c r="J68" s="3">
        <f>Лист1!J68</f>
        <v>0</v>
      </c>
      <c r="K68" s="3">
        <f>J68</f>
        <v>0</v>
      </c>
      <c r="L68" s="41">
        <f t="shared" ref="L68" si="25">I68*100/E68</f>
        <v>83.958333333332277</v>
      </c>
      <c r="M68" s="122">
        <v>7.0000000000000007E-2</v>
      </c>
      <c r="N68" s="13"/>
      <c r="O68" s="13">
        <f t="shared" si="4"/>
        <v>-0.35000000000002274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1.0400000000000502</v>
      </c>
      <c r="I69" s="24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150.13</v>
      </c>
      <c r="H71" s="3">
        <f>Лист1!H71</f>
        <v>1.2821700000000023</v>
      </c>
      <c r="I71" s="3">
        <f>E71-H71</f>
        <v>0.13782999999999768</v>
      </c>
      <c r="J71" s="38">
        <f>Лист1!J71</f>
        <v>0</v>
      </c>
      <c r="K71" s="38">
        <f t="shared" ref="K71" si="27">J71</f>
        <v>0</v>
      </c>
      <c r="L71" s="41">
        <f>I71*100/E71</f>
        <v>9.7063380281688509</v>
      </c>
      <c r="M71" s="174">
        <v>0.05</v>
      </c>
      <c r="N71" s="13"/>
      <c r="O71" s="13">
        <f t="shared" si="26"/>
        <v>-2.3700000000000045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157.97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-2.0300000000000011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8.422201600000033</v>
      </c>
      <c r="I79" s="24">
        <f>I21+I29+I34+I39+I51+I65+I67+I68+I71+I73+I77+I75</f>
        <v>103.75179839999996</v>
      </c>
      <c r="J79" s="24"/>
      <c r="K79" s="24"/>
      <c r="L79" s="29">
        <f>I79*100/E79</f>
        <v>91.111051161810366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175.5</v>
      </c>
      <c r="H81" s="3">
        <f>(D81-G81)*10000*C81/1000000</f>
        <v>1.0528200000000065</v>
      </c>
      <c r="I81" s="3">
        <f>E81-H81</f>
        <v>1.3071799999999933</v>
      </c>
      <c r="J81" s="95">
        <f>Лист1!J77</f>
        <v>0.02</v>
      </c>
      <c r="K81" s="95">
        <f>J81</f>
        <v>0.02</v>
      </c>
      <c r="L81" s="26">
        <f>I81*100/E81</f>
        <v>55.38898305084718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169.24</v>
      </c>
      <c r="H82" s="3">
        <f>(D82-G82)*10000*C82/1000000</f>
        <v>0.8813999999999691</v>
      </c>
      <c r="I82" s="3">
        <f>E82-H82</f>
        <v>3.1786000000000305</v>
      </c>
      <c r="J82" s="17">
        <f>Лист1!J78</f>
        <v>4.2000000000000003E-2</v>
      </c>
      <c r="K82" s="17">
        <f>J82</f>
        <v>4.2000000000000003E-2</v>
      </c>
      <c r="L82" s="26">
        <f>I82*100/E82</f>
        <v>78.290640394089422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2.8387199999999755</v>
      </c>
      <c r="I84" s="24">
        <f>SUM(I81:I83)</f>
        <v>4.5812800000000244</v>
      </c>
      <c r="J84" s="24"/>
      <c r="K84" s="24"/>
      <c r="L84" s="29">
        <f>I84*100/E84</f>
        <v>61.742318059299521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/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2025-02-25T10:41:43Z</cp:lastPrinted>
  <dcterms:created xsi:type="dcterms:W3CDTF">2023-05-23T07:28:04Z</dcterms:created>
  <dcterms:modified xsi:type="dcterms:W3CDTF">2025-02-25T10:47:40Z</dcterms:modified>
</cp:coreProperties>
</file>