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H104" i="1" l="1"/>
  <c r="H34" i="1"/>
  <c r="H33" i="1"/>
  <c r="H30" i="1" l="1"/>
  <c r="H31" i="1" l="1"/>
  <c r="I33" i="1" l="1"/>
  <c r="I104" i="1" l="1"/>
  <c r="H44" i="1" l="1"/>
  <c r="H39" i="1"/>
  <c r="H36" i="1"/>
  <c r="H35" i="1"/>
  <c r="H23" i="1"/>
  <c r="H24" i="1"/>
  <c r="H19" i="1"/>
  <c r="H11" i="1"/>
  <c r="H18" i="1"/>
  <c r="I52" i="1" l="1"/>
  <c r="H103" i="1" l="1"/>
  <c r="H57" i="1" l="1"/>
  <c r="I53" i="1" l="1"/>
  <c r="K23" i="1"/>
  <c r="F102" i="4" l="1"/>
  <c r="E102" i="4"/>
  <c r="D102" i="4"/>
  <c r="I97" i="4" l="1"/>
  <c r="I94" i="4"/>
  <c r="K57" i="1" l="1"/>
  <c r="K94" i="4" l="1"/>
  <c r="H40" i="1" l="1"/>
  <c r="G11" i="4"/>
  <c r="K13" i="1" l="1"/>
  <c r="K12" i="1"/>
  <c r="E95" i="1" l="1"/>
  <c r="H20" i="1" l="1"/>
  <c r="H69" i="1" l="1"/>
  <c r="I24" i="1"/>
  <c r="I23" i="1"/>
  <c r="I25" i="1"/>
  <c r="E61" i="1" l="1"/>
  <c r="I54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H45" i="1"/>
  <c r="I51" i="1" l="1"/>
  <c r="L33" i="1"/>
  <c r="I36" i="1"/>
  <c r="I35" i="1" l="1"/>
  <c r="H14" i="1" l="1"/>
  <c r="H17" i="1" l="1"/>
  <c r="H15" i="1"/>
  <c r="H102" i="1"/>
  <c r="H41" i="1"/>
  <c r="H42" i="1" s="1"/>
  <c r="I34" i="1" l="1"/>
  <c r="L34" i="1" s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4" l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21" i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11" i="4"/>
  <c r="H21" i="4"/>
  <c r="L102" i="1"/>
  <c r="L21" i="1" l="1"/>
  <c r="L23" i="4"/>
  <c r="I26" i="4"/>
  <c r="L26" i="4" s="1"/>
  <c r="L104" i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7" i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<sst xmlns="http://schemas.openxmlformats.org/spreadsheetml/2006/main" count="344" uniqueCount="127">
  <si>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</si>
  <si>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</si>
  <si>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</si>
  <si>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</si>
  <si>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</si>
  <si>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</si>
  <si>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</si>
  <si>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</si>
  <si>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</si>
  <si>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</si>
  <si>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</si>
  <si>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</si>
  <si>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</si>
  <si>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</si>
  <si>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</si>
  <si>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</si>
  <si>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</si>
  <si>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</si>
  <si>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</si>
  <si>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</si>
  <si>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</si>
  <si>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</si>
  <si>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</si>
  <si>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</si>
  <si>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</si>
  <si>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</si>
  <si>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</si>
  <si>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</si>
  <si>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</si>
  <si>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</si>
  <si>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</si>
  <si>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</si>
  <si>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</si>
  <si>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</si>
  <si>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</si>
  <si>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</si>
  <si>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</si>
  <si>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</si>
  <si>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</si>
  <si>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</si>
  <si>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</si>
  <si>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</si>
  <si>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</si>
  <si>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</si>
  <si>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</si>
  <si>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</si>
  <si>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</si>
  <si>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</si>
  <si>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</si>
  <si>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</si>
  <si>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</si>
  <si>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</si>
  <si>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</si>
  <si>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</si>
  <si>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</si>
  <si>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</si>
  <si>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</si>
  <si>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</si>
  <si>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</si>
  <si>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</si>
  <si>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</si>
  <si>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</si>
  <si>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</si>
  <si>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</si>
  <si>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</si>
  <si>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</si>
  <si>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</si>
  <si>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</si>
  <si>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</si>
  <si>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</si>
  <si>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</si>
  <si>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</si>
  <si>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</si>
  <si>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</si>
  <si>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</si>
  <si>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</si>
  <si>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</si>
  <si>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</si>
  <si>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</si>
  <si>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</si>
  <si>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</si>
  <si>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</si>
  <si>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</si>
  <si>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</si>
  <si>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</si>
  <si>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</si>
  <si>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</si>
  <si>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</si>
  <si>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</si>
  <si>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</si>
  <si>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</si>
  <si>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</si>
  <si>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</si>
  <si>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</si>
  <si>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</si>
  <si>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</si>
  <si>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</si>
  <si>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</si>
  <si>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</si>
  <si>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</si>
  <si>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</si>
  <si>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</si>
  <si>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</si>
  <si>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</si>
  <si>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</si>
  <si>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</si>
  <si>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</si>
  <si>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</si>
  <si>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</si>
  <si>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</si>
  <si>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</si>
  <si>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</si>
  <si>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</si>
  <si>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</si>
  <si>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</si>
  <si>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</si>
  <si>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</si>
  <si>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</si>
  <si>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</si>
  <si>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</si>
  <si>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</si>
  <si>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</si>
  <si>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</si>
  <si>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</si>
  <si>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</si>
  <si>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</si>
  <si>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станом на 10 грудня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</si>
</sst>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N106" sqref="B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7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176.4</v>
      </c>
      <c r="H11" s="47">
        <f>(D11-G11)*10000*C11/1000000</f>
        <v>1.8947639999999821</v>
      </c>
      <c r="I11" s="47">
        <f>E11-H11</f>
        <v>6.3452360000000176</v>
      </c>
      <c r="J11" s="47">
        <v>0.35</v>
      </c>
      <c r="K11" s="47">
        <f>J11</f>
        <v>0.35</v>
      </c>
      <c r="L11" s="195">
        <f t="shared" ref="L11:L19" si="0">I11*100/E11</f>
        <v>77.00529126213614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167.53</v>
      </c>
      <c r="H12" s="47">
        <f t="shared" ref="H12:H16" si="2">(D12-G12)*10000*C12/1000000</f>
        <v>-3.6000000000001371E-2</v>
      </c>
      <c r="I12" s="47">
        <f t="shared" ref="I12:I19" si="3">E12-H12</f>
        <v>3.4760000000000013</v>
      </c>
      <c r="J12" s="47">
        <v>0.56000000000000005</v>
      </c>
      <c r="K12" s="47">
        <f t="shared" ref="K12:K20" si="4">J12</f>
        <v>0.56000000000000005</v>
      </c>
      <c r="L12" s="195">
        <f>I12*100/E12</f>
        <v>101.04651162790702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164</v>
      </c>
      <c r="H13" s="47">
        <f t="shared" si="2"/>
        <v>0</v>
      </c>
      <c r="I13" s="47">
        <f t="shared" si="3"/>
        <v>1.5</v>
      </c>
      <c r="J13" s="47">
        <v>1</v>
      </c>
      <c r="K13" s="47">
        <f>J13</f>
        <v>1</v>
      </c>
      <c r="L13" s="195">
        <f>I13*100/E13</f>
        <v>100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157.22999999999999</v>
      </c>
      <c r="H14" s="47">
        <f>(D14-G14)*10000*C14/1000000</f>
        <v>1.4537340000000549</v>
      </c>
      <c r="I14" s="47">
        <f t="shared" si="3"/>
        <v>15.506265999999947</v>
      </c>
      <c r="J14" s="47">
        <v>1.5</v>
      </c>
      <c r="K14" s="47">
        <f t="shared" si="4"/>
        <v>1.5</v>
      </c>
      <c r="L14" s="195">
        <f t="shared" si="0"/>
        <v>91.428455188678925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144.41</v>
      </c>
      <c r="H15" s="47">
        <f>(D15-G15)*10000*C15/1000000</f>
        <v>-1.6499999999984992E-2</v>
      </c>
      <c r="I15" s="47">
        <f t="shared" si="3"/>
        <v>2.436499999999985</v>
      </c>
      <c r="J15" s="47">
        <v>1.5</v>
      </c>
      <c r="K15" s="47">
        <f t="shared" si="4"/>
        <v>1.5</v>
      </c>
      <c r="L15" s="195">
        <f t="shared" si="0"/>
        <v>100.68181818181756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142.75</v>
      </c>
      <c r="H16" s="47">
        <f t="shared" si="2"/>
        <v>0</v>
      </c>
      <c r="I16" s="47">
        <f t="shared" si="3"/>
        <v>1.56</v>
      </c>
      <c r="J16" s="47">
        <v>1.5</v>
      </c>
      <c r="K16" s="47">
        <f t="shared" si="4"/>
        <v>1.5</v>
      </c>
      <c r="L16" s="195">
        <f t="shared" si="0"/>
        <v>100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131.57</v>
      </c>
      <c r="H17" s="47">
        <f>(D17-G17)*10000*C17/1000000</f>
        <v>9.8100000000003712E-2</v>
      </c>
      <c r="I17" s="47">
        <f t="shared" si="3"/>
        <v>3.1718999999999964</v>
      </c>
      <c r="J17" s="47">
        <v>2.25</v>
      </c>
      <c r="K17" s="47">
        <f t="shared" si="4"/>
        <v>2.25</v>
      </c>
      <c r="L17" s="195">
        <f t="shared" si="0"/>
        <v>96.999999999999901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127.28</v>
      </c>
      <c r="H18" s="47">
        <f>(D18-G18)*10000*C18/1000000</f>
        <v>8.4000000000003183E-2</v>
      </c>
      <c r="I18" s="47">
        <f t="shared" si="3"/>
        <v>1.6659999999999968</v>
      </c>
      <c r="J18" s="47">
        <v>3.17</v>
      </c>
      <c r="K18" s="47">
        <f t="shared" si="4"/>
        <v>3.17</v>
      </c>
      <c r="L18" s="195">
        <f t="shared" si="0"/>
        <v>95.199999999999818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113.94</v>
      </c>
      <c r="H19" s="47">
        <f>(D19-G19)*10000*C19/1000000</f>
        <v>-0.25519999999994919</v>
      </c>
      <c r="I19" s="47">
        <f t="shared" si="3"/>
        <v>15.955199999999948</v>
      </c>
      <c r="J19" s="47">
        <v>2.7</v>
      </c>
      <c r="K19" s="47">
        <f>J19</f>
        <v>2.7</v>
      </c>
      <c r="L19" s="195">
        <f t="shared" si="0"/>
        <v>101.62547770700604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99.78</v>
      </c>
      <c r="H20" s="47">
        <f>(D20-G20)*10000*C20/1000000</f>
        <v>5.1000000000001933E-2</v>
      </c>
      <c r="I20" s="47">
        <f>E20-H20</f>
        <v>3.6989999999999981</v>
      </c>
      <c r="J20" s="47">
        <v>2</v>
      </c>
      <c r="K20" s="47">
        <f t="shared" si="4"/>
        <v>2</v>
      </c>
      <c r="L20" s="195">
        <f>I20*100/E20</f>
        <v>98.639999999999944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3.2738980000001101</v>
      </c>
      <c r="I21" s="192">
        <f>SUM(I11:I20)</f>
        <v>55.316101999999887</v>
      </c>
      <c r="J21" s="191"/>
      <c r="K21" s="191"/>
      <c r="L21" s="201">
        <f>I21*100/E21</f>
        <v>94.412189793479911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203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198.4</v>
      </c>
      <c r="H23" s="47">
        <f>(D23-G23)*10000*C23/1000000</f>
        <v>0.96300000000000607</v>
      </c>
      <c r="I23" s="47">
        <f>E23-H23</f>
        <v>0.43699999999999384</v>
      </c>
      <c r="J23" s="185">
        <v>5.8000000000000003E-2</v>
      </c>
      <c r="K23" s="185">
        <f>J23</f>
        <v>5.8000000000000003E-2</v>
      </c>
      <c r="L23" s="195">
        <f>I23*100/E23</f>
        <v>31.214285714285278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0.1</v>
      </c>
      <c r="K24" s="185">
        <f>J24</f>
        <v>0.1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2.5529999999999937</v>
      </c>
      <c r="I26" s="215">
        <f>SUM(I23:I25)</f>
        <v>1.8670000000000062</v>
      </c>
      <c r="J26" s="215"/>
      <c r="K26" s="215"/>
      <c r="L26" s="201">
        <f>I26*100/E26</f>
        <v>42.239819004525025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191.1</v>
      </c>
      <c r="H30" s="185">
        <f>E30-I30</f>
        <v>0.60399999999999987</v>
      </c>
      <c r="I30" s="185">
        <v>0.8</v>
      </c>
      <c r="J30" s="47">
        <v>0.15</v>
      </c>
      <c r="K30" s="47">
        <f>J30</f>
        <v>0.15</v>
      </c>
      <c r="L30" s="195">
        <f>I30*100/E30</f>
        <v>56.980056980056986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0.15000000000000013</v>
      </c>
      <c r="I31" s="185">
        <v>1.1499999999999999</v>
      </c>
      <c r="J31" s="47">
        <v>0.01</v>
      </c>
      <c r="K31" s="47">
        <f>J31</f>
        <v>0.01</v>
      </c>
      <c r="L31" s="195">
        <f>I31*100/E31</f>
        <v>88.461538461538453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182.51</v>
      </c>
      <c r="H33" s="47">
        <f>(D33-G33)*10000*C33/1000000</f>
        <v>-2.3399999999978719E-2</v>
      </c>
      <c r="I33" s="185">
        <f>E33-H33</f>
        <v>3.9533999999999789</v>
      </c>
      <c r="J33" s="47">
        <v>0.14000000000000001</v>
      </c>
      <c r="K33" s="47">
        <f>J33</f>
        <v>0.14000000000000001</v>
      </c>
      <c r="L33" s="195">
        <f>I33*100/E33</f>
        <v>100.5954198473277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191.3</v>
      </c>
      <c r="H34" s="47">
        <f>(D34-G34)*10000*C34/1000000</f>
        <v>0.7799999999999927</v>
      </c>
      <c r="I34" s="185">
        <f t="shared" ref="I34:I35" si="9">E34-H34</f>
        <v>0.29000000000000736</v>
      </c>
      <c r="J34" s="47">
        <v>0.01</v>
      </c>
      <c r="K34" s="47">
        <f>J34</f>
        <v>0.01</v>
      </c>
      <c r="L34" s="195">
        <f>I34*100/E34</f>
        <v>27.102803738318443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179.14</v>
      </c>
      <c r="H35" s="47">
        <f>(D35-G35)*10000*C35/1000000</f>
        <v>-3.8799999999992278E-2</v>
      </c>
      <c r="I35" s="185">
        <f t="shared" si="9"/>
        <v>1.7887999999999922</v>
      </c>
      <c r="J35" s="47">
        <v>0.17</v>
      </c>
      <c r="K35" s="47">
        <f>J35</f>
        <v>0.17</v>
      </c>
      <c r="L35" s="195">
        <f t="shared" ref="L35" si="10">I35*100/E35</f>
        <v>102.21714285714242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174.07</v>
      </c>
      <c r="H36" s="47">
        <f>(D36-G36)*10000*C36/1000000</f>
        <v>-3.7999999999992443E-2</v>
      </c>
      <c r="I36" s="185">
        <f>E36-H36</f>
        <v>1.0679999999999925</v>
      </c>
      <c r="J36" s="47">
        <v>0.2</v>
      </c>
      <c r="K36" s="47">
        <f>J36</f>
        <v>0.2</v>
      </c>
      <c r="L36" s="195">
        <f>I36*100/E36</f>
        <v>103.68932038834878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1.4338000000000293</v>
      </c>
      <c r="I37" s="193">
        <f>I30+I33+I34+I35+I36+I31</f>
        <v>9.05019999999997</v>
      </c>
      <c r="J37" s="192"/>
      <c r="K37" s="192"/>
      <c r="L37" s="201">
        <f>I37*100/E37</f>
        <v>86.323922167111505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189.5</v>
      </c>
      <c r="H39" s="47">
        <f>(D39-G39)*10000*C39/1000000</f>
        <v>0</v>
      </c>
      <c r="I39" s="47">
        <f>E39-H39</f>
        <v>1.19</v>
      </c>
      <c r="J39" s="47">
        <v>0.04</v>
      </c>
      <c r="K39" s="47">
        <f>J39</f>
        <v>0.04</v>
      </c>
      <c r="L39" s="195">
        <f t="shared" ref="L39:L41" si="12">I39*100/E39</f>
        <v>100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185.51</v>
      </c>
      <c r="H40" s="185">
        <f>(D40-G40)*10000*C40/1000000</f>
        <v>-1.0399999999990542E-2</v>
      </c>
      <c r="I40" s="185">
        <f>E40-H40</f>
        <v>1.8403999999999907</v>
      </c>
      <c r="J40" s="47">
        <v>0.05</v>
      </c>
      <c r="K40" s="47">
        <f>J40</f>
        <v>0.05</v>
      </c>
      <c r="L40" s="195">
        <f t="shared" si="12"/>
        <v>100.56830601092845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180.55</v>
      </c>
      <c r="H41" s="185">
        <f>(D41-G41)*10000*C41/1000000</f>
        <v>3.1999999999989086E-2</v>
      </c>
      <c r="I41" s="185">
        <f>E41-H41</f>
        <v>0.98800000000001098</v>
      </c>
      <c r="J41" s="47">
        <v>0.1</v>
      </c>
      <c r="K41" s="47">
        <f>J41</f>
        <v>0.1</v>
      </c>
      <c r="L41" s="195">
        <f t="shared" si="12"/>
        <v>96.862745098040278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2.1599999999998544E-2</v>
      </c>
      <c r="I42" s="192">
        <f>SUM(I39:I41)</f>
        <v>4.0184000000000015</v>
      </c>
      <c r="J42" s="192"/>
      <c r="K42" s="192"/>
      <c r="L42" s="201">
        <f>I42*100/E42</f>
        <v>99.465346534653506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181.8</v>
      </c>
      <c r="H44" s="47">
        <f>(D44-G44)*10000*C44/1000000</f>
        <v>0.46689999999999243</v>
      </c>
      <c r="I44" s="47">
        <f>E44-H44</f>
        <v>0.61310000000000764</v>
      </c>
      <c r="J44" s="47">
        <v>0.01</v>
      </c>
      <c r="K44" s="47">
        <f t="shared" ref="K44" si="14">J44</f>
        <v>0.01</v>
      </c>
      <c r="L44" s="195">
        <f t="shared" ref="L44:L46" si="15">I44*100/E44</f>
        <v>56.768518518519222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176.15</v>
      </c>
      <c r="H45" s="47">
        <f>(D45-G45)*10000*C45/1000000</f>
        <v>0.53379999999999639</v>
      </c>
      <c r="I45" s="47">
        <f>E45-H45</f>
        <v>0.87620000000000353</v>
      </c>
      <c r="J45" s="47">
        <v>0.01</v>
      </c>
      <c r="K45" s="47">
        <f>J45</f>
        <v>0.01</v>
      </c>
      <c r="L45" s="195">
        <f t="shared" si="15"/>
        <v>62.141843971631467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174.35</v>
      </c>
      <c r="H46" s="47">
        <f t="shared" ref="H46" si="16">(D46-G46)*10000*C46/1000000</f>
        <v>0.50400000000000311</v>
      </c>
      <c r="I46" s="47">
        <f>E46-H46</f>
        <v>0.66599999999999682</v>
      </c>
      <c r="J46" s="47">
        <v>0.01</v>
      </c>
      <c r="K46" s="47">
        <f>J46</f>
        <v>0.01</v>
      </c>
      <c r="L46" s="195">
        <f t="shared" si="15"/>
        <v>56.923076923076657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1.5046999999999919</v>
      </c>
      <c r="I47" s="192">
        <f>SUM(I44:I46)</f>
        <v>2.155300000000008</v>
      </c>
      <c r="J47" s="192"/>
      <c r="K47" s="192"/>
      <c r="L47" s="201">
        <f>I47*100/E47</f>
        <v>58.887978142076719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212.04</v>
      </c>
      <c r="H50" s="47">
        <v>0.73</v>
      </c>
      <c r="I50" s="47">
        <f>E50-H50</f>
        <v>1.7400000000000002</v>
      </c>
      <c r="J50" s="47">
        <v>0.15</v>
      </c>
      <c r="K50" s="47">
        <f t="shared" ref="K50:K52" si="18">J50</f>
        <v>0.15</v>
      </c>
      <c r="L50" s="195">
        <f t="shared" ref="L50:L60" si="19">I50*100/E50</f>
        <v>70.445344129554655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0.61</v>
      </c>
      <c r="F51" s="47">
        <f t="shared" si="17"/>
        <v>195.5</v>
      </c>
      <c r="G51" s="47">
        <v>195.18</v>
      </c>
      <c r="H51" s="47">
        <v>0.18</v>
      </c>
      <c r="I51" s="47">
        <f>E51-H51</f>
        <v>0.43</v>
      </c>
      <c r="J51" s="47">
        <v>0.1</v>
      </c>
      <c r="K51" s="47">
        <f>J51</f>
        <v>0.1</v>
      </c>
      <c r="L51" s="195">
        <f t="shared" si="19"/>
        <v>70.491803278688522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190.36</v>
      </c>
      <c r="H52" s="47">
        <v>1.57</v>
      </c>
      <c r="I52" s="47">
        <f>E52-H52</f>
        <v>0.16999999999999993</v>
      </c>
      <c r="J52" s="47">
        <v>0.05</v>
      </c>
      <c r="K52" s="47">
        <f t="shared" si="18"/>
        <v>0.05</v>
      </c>
      <c r="L52" s="195">
        <f>I52*100/E52</f>
        <v>9.7701149425287319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189.47</v>
      </c>
      <c r="H53" s="47">
        <v>0.05</v>
      </c>
      <c r="I53" s="47">
        <f>E53-H53</f>
        <v>1.88</v>
      </c>
      <c r="J53" s="47">
        <v>0.25</v>
      </c>
      <c r="K53" s="47">
        <f>J53</f>
        <v>0.25</v>
      </c>
      <c r="L53" s="195">
        <f t="shared" si="19"/>
        <v>97.409326424870471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185.83</v>
      </c>
      <c r="H54" s="47">
        <v>0.09</v>
      </c>
      <c r="I54" s="47">
        <f>E54-H54</f>
        <v>0.98000000000000009</v>
      </c>
      <c r="J54" s="47">
        <v>0.3</v>
      </c>
      <c r="K54" s="47">
        <f t="shared" ref="K54:K60" si="20">J54</f>
        <v>0.3</v>
      </c>
      <c r="L54" s="195">
        <f t="shared" si="19"/>
        <v>91.588785046728987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182.3</v>
      </c>
      <c r="H56" s="47">
        <v>0.1</v>
      </c>
      <c r="I56" s="47">
        <f>E56-H56</f>
        <v>1.3699999999999999</v>
      </c>
      <c r="J56" s="47">
        <v>0.3</v>
      </c>
      <c r="K56" s="47">
        <f>J56</f>
        <v>0.3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173.02</v>
      </c>
      <c r="H57" s="47">
        <f>(D57-G57)*10000*C57/1000000</f>
        <v>-1.1600000000005934E-2</v>
      </c>
      <c r="I57" s="47">
        <f>E57-H57</f>
        <v>1.1416000000000057</v>
      </c>
      <c r="J57" s="47">
        <v>0.4</v>
      </c>
      <c r="K57" s="47">
        <f>J57</f>
        <v>0.4</v>
      </c>
      <c r="L57" s="195">
        <f t="shared" si="19"/>
        <v>101.02654867256688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169</v>
      </c>
      <c r="H58" s="47">
        <f t="shared" ref="H58:H60" si="22">(D58-G58)*10000*C58/1000000</f>
        <v>0</v>
      </c>
      <c r="I58" s="47">
        <f>E58-H58</f>
        <v>1.2</v>
      </c>
      <c r="J58" s="47">
        <v>0.5</v>
      </c>
      <c r="K58" s="47">
        <f t="shared" si="20"/>
        <v>0.5</v>
      </c>
      <c r="L58" s="195">
        <f t="shared" si="19"/>
        <v>100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163.05000000000001</v>
      </c>
      <c r="H59" s="47">
        <f t="shared" si="22"/>
        <v>-5.1000000000011599E-2</v>
      </c>
      <c r="I59" s="47">
        <f>E59-H59</f>
        <v>2.5510000000000117</v>
      </c>
      <c r="J59" s="47">
        <v>0.5</v>
      </c>
      <c r="K59" s="47">
        <f t="shared" si="20"/>
        <v>0.5</v>
      </c>
      <c r="L59" s="195">
        <f t="shared" si="19"/>
        <v>102.04000000000046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159.85</v>
      </c>
      <c r="H60" s="47">
        <f t="shared" si="22"/>
        <v>0.19500000000000001</v>
      </c>
      <c r="I60" s="47">
        <f>E60-H60</f>
        <v>1.085</v>
      </c>
      <c r="J60" s="47">
        <v>0.6</v>
      </c>
      <c r="K60" s="47">
        <f t="shared" si="20"/>
        <v>0.6</v>
      </c>
      <c r="L60" s="195">
        <f t="shared" si="19"/>
        <v>84.765625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15.4</v>
      </c>
      <c r="F61" s="192"/>
      <c r="G61" s="219"/>
      <c r="H61" s="192">
        <f>H50+H51+H52+H53+H54+H56+H57+H58+H59+H60+H49</f>
        <v>2.8523999999999821</v>
      </c>
      <c r="I61" s="192">
        <f>I50+I51+I52+I53+I54+I56+I57+I58+I59+I60+I49</f>
        <v>12.547600000000021</v>
      </c>
      <c r="J61" s="192"/>
      <c r="K61" s="257"/>
      <c r="L61" s="201">
        <f>I61*100/E61</f>
        <v>81.477922077922202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217.36</v>
      </c>
      <c r="H63" s="47">
        <v>0.37</v>
      </c>
      <c r="I63" s="47">
        <f>E63-H63</f>
        <v>0.75000000000000011</v>
      </c>
      <c r="J63" s="47">
        <v>0.05</v>
      </c>
      <c r="K63" s="47">
        <f>J63</f>
        <v>0.05</v>
      </c>
      <c r="L63" s="195">
        <f t="shared" ref="L63:L68" si="24">I63*100/E63</f>
        <v>66.964285714285722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1.02</v>
      </c>
      <c r="F64" s="47">
        <f t="shared" si="23"/>
        <v>211.5</v>
      </c>
      <c r="G64" s="47">
        <v>210.94</v>
      </c>
      <c r="H64" s="47">
        <v>0.47</v>
      </c>
      <c r="I64" s="47">
        <f>E64-H64</f>
        <v>0.55000000000000004</v>
      </c>
      <c r="J64" s="47">
        <v>0.06</v>
      </c>
      <c r="K64" s="47">
        <f>J64</f>
        <v>0.06</v>
      </c>
      <c r="L64" s="195">
        <f t="shared" si="24"/>
        <v>53.921568627450988</v>
      </c>
      <c r="M64" s="47">
        <v>0.04</v>
      </c>
      <c r="N64" s="181"/>
    </row>
    <row r="65" spans="1:27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188.2</v>
      </c>
      <c r="H65" s="47">
        <v>0.98</v>
      </c>
      <c r="I65" s="47">
        <f>E65-H65</f>
        <v>0.60000000000000009</v>
      </c>
      <c r="J65" s="47">
        <v>0.02</v>
      </c>
      <c r="K65" s="47">
        <f>J65</f>
        <v>0.02</v>
      </c>
      <c r="L65" s="195">
        <f t="shared" si="24"/>
        <v>37.974683544303801</v>
      </c>
      <c r="M65" s="47">
        <v>0.06</v>
      </c>
      <c r="N65" s="181"/>
    </row>
    <row r="66" spans="1:27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1.45</v>
      </c>
      <c r="F66" s="47">
        <f t="shared" si="23"/>
        <v>184.5</v>
      </c>
      <c r="G66" s="47">
        <v>184.11</v>
      </c>
      <c r="H66" s="47">
        <v>0.41</v>
      </c>
      <c r="I66" s="47">
        <f>E66-H66</f>
        <v>1.04</v>
      </c>
      <c r="J66" s="47">
        <v>7.0000000000000007E-2</v>
      </c>
      <c r="K66" s="47">
        <f>J66</f>
        <v>7.0000000000000007E-2</v>
      </c>
      <c r="L66" s="195">
        <f t="shared" si="24"/>
        <v>71.724137931034491</v>
      </c>
      <c r="M66" s="47">
        <v>7.0000000000000007E-2</v>
      </c>
      <c r="N66" s="181"/>
    </row>
    <row r="67" spans="1:27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27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97.82</v>
      </c>
      <c r="H68" s="47">
        <f>(D68-G68)*10000*C68/1000000</f>
        <v>0.18720000000000711</v>
      </c>
      <c r="I68" s="47">
        <f>E68-H68</f>
        <v>2.3127999999999931</v>
      </c>
      <c r="J68" s="47">
        <v>0.15</v>
      </c>
      <c r="K68" s="47">
        <f>J68</f>
        <v>0.15</v>
      </c>
      <c r="L68" s="195">
        <f t="shared" si="24"/>
        <v>92.51199999999973</v>
      </c>
      <c r="M68" s="47">
        <v>0.15</v>
      </c>
      <c r="N68" s="181"/>
    </row>
    <row r="69" spans="1:27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160.66</v>
      </c>
      <c r="H69" s="47">
        <f>(D69-G69)*10000*100/1000000</f>
        <v>0.80000000000001137</v>
      </c>
      <c r="I69" s="47">
        <f>E69-H69</f>
        <v>1.7999999999999887</v>
      </c>
      <c r="J69" s="47">
        <v>0</v>
      </c>
      <c r="K69" s="47">
        <f t="shared" ref="K69" si="25">J69</f>
        <v>0</v>
      </c>
      <c r="L69" s="195">
        <f>I69*100/E69</f>
        <v>69.230769230768786</v>
      </c>
      <c r="M69" s="47">
        <v>0.16</v>
      </c>
      <c r="N69" s="181"/>
    </row>
    <row r="70" spans="1:27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10.27</v>
      </c>
      <c r="F70" s="192"/>
      <c r="G70" s="219"/>
      <c r="H70" s="192">
        <f>H69+H68+H66+H65+H64+H63</f>
        <v>3.2172000000000187</v>
      </c>
      <c r="I70" s="192">
        <f>I69+I68+I66+I65+I64+I63</f>
        <v>7.0527999999999826</v>
      </c>
      <c r="J70" s="192"/>
      <c r="K70" s="192"/>
      <c r="L70" s="201">
        <f>I70*100/E70</f>
        <v>68.673807205452604</v>
      </c>
      <c r="M70" s="192"/>
      <c r="N70" s="181"/>
    </row>
    <row r="71" spans="1:27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</row>
    <row r="72" spans="1:27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27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168.45</v>
      </c>
      <c r="H73" s="47">
        <f>(D73-G73)*10000*C73/1000000</f>
        <v>0.77000000000005009</v>
      </c>
      <c r="I73" s="47">
        <f t="shared" ref="I73:I82" si="28">E73-H73</f>
        <v>4.0299999999999496</v>
      </c>
      <c r="J73" s="47">
        <v>0</v>
      </c>
      <c r="K73" s="47">
        <f>J73</f>
        <v>0</v>
      </c>
      <c r="L73" s="195">
        <f t="shared" ref="L73:L82" si="29">I73*100/E73</f>
        <v>83.958333333332277</v>
      </c>
      <c r="M73" s="47">
        <v>7.0000000000000007E-2</v>
      </c>
      <c r="N73" s="181"/>
    </row>
    <row r="74" spans="1:27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158.55000000000001</v>
      </c>
      <c r="H74" s="47">
        <f t="shared" ref="H74:H82" si="30">(D74-G74)*10000*C74/1000000</f>
        <v>0.41399999999998954</v>
      </c>
      <c r="I74" s="47">
        <f t="shared" si="28"/>
        <v>0.86600000000001054</v>
      </c>
      <c r="J74" s="47">
        <v>0.06</v>
      </c>
      <c r="K74" s="47">
        <v>0.06</v>
      </c>
      <c r="L74" s="195">
        <f t="shared" si="29"/>
        <v>67.656250000000824</v>
      </c>
      <c r="M74" s="47">
        <v>0.1</v>
      </c>
      <c r="N74" s="181"/>
    </row>
    <row r="75" spans="1:27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157.55000000000001</v>
      </c>
      <c r="H75" s="47">
        <f t="shared" si="30"/>
        <v>0.46500000000000002</v>
      </c>
      <c r="I75" s="47">
        <f t="shared" si="28"/>
        <v>0.55499999999999994</v>
      </c>
      <c r="J75" s="47">
        <v>7.0000000000000007E-2</v>
      </c>
      <c r="K75" s="47">
        <v>7.0000000000000007E-2</v>
      </c>
      <c r="L75" s="195">
        <f t="shared" si="29"/>
        <v>54.411764705882348</v>
      </c>
      <c r="M75" s="47">
        <v>0.1</v>
      </c>
      <c r="N75" s="181"/>
    </row>
    <row r="76" spans="1:27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155.80000000000001</v>
      </c>
      <c r="H76" s="47">
        <f t="shared" si="30"/>
        <v>0.67199999999998905</v>
      </c>
      <c r="I76" s="47">
        <f t="shared" si="28"/>
        <v>0.68800000000001105</v>
      </c>
      <c r="J76" s="47">
        <v>0.09</v>
      </c>
      <c r="K76" s="47">
        <v>0.09</v>
      </c>
      <c r="L76" s="195">
        <f t="shared" si="29"/>
        <v>50.588235294118455</v>
      </c>
      <c r="M76" s="47">
        <v>0.11</v>
      </c>
      <c r="N76" s="181"/>
    </row>
    <row r="77" spans="1:27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156</v>
      </c>
      <c r="H77" s="47">
        <f t="shared" si="30"/>
        <v>0.13199999999999248</v>
      </c>
      <c r="I77" s="47">
        <f t="shared" si="28"/>
        <v>0.86800000000000754</v>
      </c>
      <c r="J77" s="47">
        <v>0.09</v>
      </c>
      <c r="K77" s="47">
        <v>0.09</v>
      </c>
      <c r="L77" s="195">
        <f t="shared" si="29"/>
        <v>86.80000000000075</v>
      </c>
      <c r="M77" s="47">
        <v>0.11</v>
      </c>
      <c r="N77" s="181"/>
    </row>
    <row r="78" spans="1:27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155.05000000000001</v>
      </c>
      <c r="H78" s="47">
        <f>(D78-G78)*10000*C78/1000000</f>
        <v>0.59799999999997899</v>
      </c>
      <c r="I78" s="47">
        <f t="shared" si="28"/>
        <v>0.61200000000002097</v>
      </c>
      <c r="J78" s="47">
        <v>0.01</v>
      </c>
      <c r="K78" s="47">
        <v>0.01</v>
      </c>
      <c r="L78" s="195">
        <f t="shared" si="29"/>
        <v>50.578512396695949</v>
      </c>
      <c r="M78" s="47">
        <v>0.12</v>
      </c>
      <c r="N78" s="181"/>
    </row>
    <row r="79" spans="1:27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154.19999999999999</v>
      </c>
      <c r="H79" s="47">
        <f>(D79-G79)*10000*C79/1000000</f>
        <v>0</v>
      </c>
      <c r="I79" s="47">
        <f t="shared" si="28"/>
        <v>1.02</v>
      </c>
      <c r="J79" s="47">
        <v>0.11</v>
      </c>
      <c r="K79" s="47">
        <v>0.11</v>
      </c>
      <c r="L79" s="195">
        <f t="shared" si="29"/>
        <v>100</v>
      </c>
      <c r="M79" s="47">
        <v>0.13</v>
      </c>
      <c r="N79" s="181"/>
    </row>
    <row r="80" spans="1:27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158.6</v>
      </c>
      <c r="H80" s="47">
        <f t="shared" si="30"/>
        <v>0.30600000000002608</v>
      </c>
      <c r="I80" s="47">
        <f t="shared" si="28"/>
        <v>3.3339999999999739</v>
      </c>
      <c r="J80" s="47">
        <v>8.9999999999999993E-3</v>
      </c>
      <c r="K80" s="47">
        <v>0.01</v>
      </c>
      <c r="L80" s="195">
        <f t="shared" si="29"/>
        <v>91.593406593405859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3.6845000000000265</v>
      </c>
      <c r="I83" s="192">
        <f>SUM(I73:I82)</f>
        <v>14.035499999999974</v>
      </c>
      <c r="J83" s="193"/>
      <c r="K83" s="192"/>
      <c r="L83" s="201">
        <f>I83*100/E83</f>
        <v>79.207110609480679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150.4</v>
      </c>
      <c r="H85" s="47">
        <f>(D85-G85)*10000*C85/1000000</f>
        <v>1.136099999999997</v>
      </c>
      <c r="I85" s="47">
        <f>E85-H85</f>
        <v>0.28390000000000293</v>
      </c>
      <c r="J85" s="211">
        <v>0</v>
      </c>
      <c r="K85" s="211">
        <f t="shared" ref="K85" si="31">J85</f>
        <v>0</v>
      </c>
      <c r="L85" s="195">
        <f t="shared" ref="L85:L87" si="32">I85*100/E85</f>
        <v>19.992957746479078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59.6</v>
      </c>
      <c r="D87" s="211">
        <v>159.87</v>
      </c>
      <c r="E87" s="211">
        <v>1.19</v>
      </c>
      <c r="F87" s="47">
        <f>D87</f>
        <v>159.87</v>
      </c>
      <c r="G87" s="211">
        <v>159.47</v>
      </c>
      <c r="H87" s="47">
        <f>(D87-G87)*10000*C87/1000000</f>
        <v>0.23840000000000341</v>
      </c>
      <c r="I87" s="47">
        <f>E87-H87</f>
        <v>0.95159999999999656</v>
      </c>
      <c r="J87" s="211">
        <v>0.01</v>
      </c>
      <c r="K87" s="211">
        <f>J87</f>
        <v>0.01</v>
      </c>
      <c r="L87" s="195">
        <f t="shared" si="32"/>
        <v>79.966386554621565</v>
      </c>
      <c r="M87" s="211">
        <v>0.01</v>
      </c>
      <c r="N87" s="238" t="s">
        <v>124</v>
      </c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127.194</v>
      </c>
      <c r="F100" s="192"/>
      <c r="G100" s="192"/>
      <c r="H100" s="192">
        <f>H21+H26+H37+H42+H47+H61+H70+H83+H85+H87</f>
        <v>19.915598000000145</v>
      </c>
      <c r="I100" s="201">
        <f>I21+I26+I37+I42+I47+I61+I70+I83+I85+I87</f>
        <v>107.27840199999984</v>
      </c>
      <c r="J100" s="192"/>
      <c r="K100" s="192"/>
      <c r="L100" s="192">
        <f>I100*100/E100</f>
        <v>84.342344764690026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s="203" customFormat="1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175.6</v>
      </c>
      <c r="H102" s="47">
        <f>(D102-G102)*10000*C102/1000000</f>
        <v>0.93584000000001344</v>
      </c>
      <c r="I102" s="47">
        <f>E102-H102</f>
        <v>1.4241599999999863</v>
      </c>
      <c r="J102" s="231">
        <v>0.02</v>
      </c>
      <c r="K102" s="231">
        <f>J102</f>
        <v>0.02</v>
      </c>
      <c r="L102" s="195">
        <f t="shared" ref="L102:L104" si="34">I102*100/E102</f>
        <v>60.345762711863827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169.3</v>
      </c>
      <c r="H103" s="47">
        <f>(D103-G103)*10000*C103/1000000</f>
        <v>0.67799999999996141</v>
      </c>
      <c r="I103" s="47">
        <f>E103-H103</f>
        <v>3.3820000000000383</v>
      </c>
      <c r="J103" s="185">
        <v>1.4E-2</v>
      </c>
      <c r="K103" s="185">
        <f>J103</f>
        <v>1.4E-2</v>
      </c>
      <c r="L103" s="195">
        <f t="shared" si="34"/>
        <v>83.30049261083839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177.84</v>
      </c>
      <c r="H104" s="47">
        <f>(D104-G104)*10000*C104/1000000</f>
        <v>0.90851999999999644</v>
      </c>
      <c r="I104" s="47">
        <f>E104-H104</f>
        <v>9.1480000000003558E-2</v>
      </c>
      <c r="J104" s="47">
        <v>0</v>
      </c>
      <c r="K104" s="47">
        <v>0</v>
      </c>
      <c r="L104" s="195">
        <f t="shared" si="34"/>
        <v>9.148000000000355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2.5223599999999715</v>
      </c>
      <c r="I105" s="192">
        <f>SUM(I102:I104)</f>
        <v>4.8976400000000284</v>
      </c>
      <c r="J105" s="192"/>
      <c r="K105" s="192"/>
      <c r="L105" s="201">
        <f>I105*100/E105</f>
        <v>66.005929919137856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 t="s">
        <v>125</v>
      </c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70" activePane="bottomRight" state="frozen"/>
      <selection pane="topRight" activeCell="N1" sqref="N1"/>
      <selection pane="bottomLeft" activeCell="A10" sqref="A10"/>
      <selection pane="bottomRight" activeCell="B3" sqref="B3:M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10 грудня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176.4</v>
      </c>
      <c r="H11" s="27">
        <f>Лист1!H11</f>
        <v>1.8947639999999821</v>
      </c>
      <c r="I11" s="27">
        <f>E11-H11</f>
        <v>6.3452360000000176</v>
      </c>
      <c r="J11" s="27">
        <f>Лист1!J11</f>
        <v>0.35</v>
      </c>
      <c r="K11" s="27">
        <f>J11</f>
        <v>0.35</v>
      </c>
      <c r="L11" s="28">
        <f t="shared" ref="L11:L20" si="0">I11*100/E11</f>
        <v>77.00529126213614</v>
      </c>
      <c r="M11" s="154">
        <v>0.35</v>
      </c>
      <c r="N11" s="166"/>
      <c r="O11" s="166">
        <f>G11-D11</f>
        <v>-0.59999999999999432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167.53</v>
      </c>
      <c r="H12" s="27">
        <f>Лист1!H12</f>
        <v>-3.6000000000001371E-2</v>
      </c>
      <c r="I12" s="27">
        <f t="shared" ref="I12:I20" si="2">E12-H12</f>
        <v>3.4760000000000013</v>
      </c>
      <c r="J12" s="27">
        <f>Лист1!J12</f>
        <v>0.56000000000000005</v>
      </c>
      <c r="K12" s="27">
        <f t="shared" ref="K12:K20" si="3">J12</f>
        <v>0.56000000000000005</v>
      </c>
      <c r="L12" s="28">
        <f t="shared" si="0"/>
        <v>101.04651162790702</v>
      </c>
      <c r="M12" s="154">
        <v>0.8</v>
      </c>
      <c r="N12" s="166"/>
      <c r="O12" s="166">
        <f t="shared" ref="O12:O75" si="4">G12-D12</f>
        <v>3.0000000000001137E-2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1</v>
      </c>
      <c r="K13" s="27">
        <f>J13</f>
        <v>1</v>
      </c>
      <c r="L13" s="28">
        <f t="shared" si="0"/>
        <v>100</v>
      </c>
      <c r="M13" s="154">
        <v>0.95</v>
      </c>
      <c r="N13" s="166"/>
      <c r="O13" s="166">
        <f t="shared" si="4"/>
        <v>0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157.22999999999999</v>
      </c>
      <c r="H14" s="27">
        <f>Лист1!H14</f>
        <v>1.4537340000000549</v>
      </c>
      <c r="I14" s="27">
        <f t="shared" si="2"/>
        <v>15.506265999999947</v>
      </c>
      <c r="J14" s="27">
        <f>Лист1!J14</f>
        <v>1.5</v>
      </c>
      <c r="K14" s="27">
        <f t="shared" si="3"/>
        <v>1.5</v>
      </c>
      <c r="L14" s="28">
        <f t="shared" si="0"/>
        <v>91.428455188678925</v>
      </c>
      <c r="M14" s="154">
        <v>1.5</v>
      </c>
      <c r="N14" s="166"/>
      <c r="O14" s="166">
        <f t="shared" si="4"/>
        <v>-0.27000000000001023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144.41</v>
      </c>
      <c r="H15" s="27">
        <f>Лист1!H15</f>
        <v>-1.6499999999984992E-2</v>
      </c>
      <c r="I15" s="27">
        <f t="shared" si="2"/>
        <v>2.436499999999985</v>
      </c>
      <c r="J15" s="27">
        <f>Лист1!J15</f>
        <v>1.5</v>
      </c>
      <c r="K15" s="27">
        <f t="shared" si="3"/>
        <v>1.5</v>
      </c>
      <c r="L15" s="28">
        <f t="shared" si="0"/>
        <v>100.68181818181756</v>
      </c>
      <c r="M15" s="154">
        <v>1.7</v>
      </c>
      <c r="N15" s="166"/>
      <c r="O15" s="166">
        <f t="shared" si="4"/>
        <v>9.9999999999909051E-3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1.5</v>
      </c>
      <c r="K16" s="27">
        <f t="shared" si="3"/>
        <v>1.5</v>
      </c>
      <c r="L16" s="28">
        <f t="shared" si="0"/>
        <v>100</v>
      </c>
      <c r="M16" s="154">
        <v>1.8</v>
      </c>
      <c r="N16" s="166"/>
      <c r="O16" s="166">
        <f t="shared" si="4"/>
        <v>0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131.57</v>
      </c>
      <c r="H17" s="27">
        <f>Лист1!H17</f>
        <v>9.8100000000003712E-2</v>
      </c>
      <c r="I17" s="27">
        <f t="shared" si="2"/>
        <v>3.1718999999999964</v>
      </c>
      <c r="J17" s="27">
        <f>Лист1!J17</f>
        <v>2.25</v>
      </c>
      <c r="K17" s="27">
        <f t="shared" si="3"/>
        <v>2.25</v>
      </c>
      <c r="L17" s="28">
        <f t="shared" si="0"/>
        <v>96.999999999999901</v>
      </c>
      <c r="M17" s="154">
        <v>2.25</v>
      </c>
      <c r="N17" s="166"/>
      <c r="O17" s="166">
        <f t="shared" si="4"/>
        <v>-3.0000000000001137E-2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127.28</v>
      </c>
      <c r="H18" s="27">
        <f>Лист1!H18</f>
        <v>8.4000000000003183E-2</v>
      </c>
      <c r="I18" s="27">
        <f t="shared" si="2"/>
        <v>1.6659999999999968</v>
      </c>
      <c r="J18" s="27">
        <f>Лист1!J18</f>
        <v>3.17</v>
      </c>
      <c r="K18" s="27">
        <f t="shared" si="3"/>
        <v>3.17</v>
      </c>
      <c r="L18" s="28">
        <f t="shared" si="0"/>
        <v>95.199999999999818</v>
      </c>
      <c r="M18" s="154">
        <v>2.2999999999999998</v>
      </c>
      <c r="N18" s="166"/>
      <c r="O18" s="166">
        <f t="shared" si="4"/>
        <v>-0.12000000000000455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113.94</v>
      </c>
      <c r="H19" s="27">
        <f>Лист1!H19</f>
        <v>-0.25519999999994919</v>
      </c>
      <c r="I19" s="27">
        <f t="shared" si="2"/>
        <v>15.955199999999948</v>
      </c>
      <c r="J19" s="27">
        <f>Лист1!J19</f>
        <v>2.7</v>
      </c>
      <c r="K19" s="27">
        <f>J19</f>
        <v>2.7</v>
      </c>
      <c r="L19" s="28">
        <f t="shared" si="0"/>
        <v>101.62547770700604</v>
      </c>
      <c r="M19" s="154">
        <v>2.4500000000000002</v>
      </c>
      <c r="N19" s="166"/>
      <c r="O19" s="166">
        <f t="shared" si="4"/>
        <v>3.9999999999992042E-2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99.78</v>
      </c>
      <c r="H20" s="27">
        <f>Лист1!H20</f>
        <v>5.1000000000001933E-2</v>
      </c>
      <c r="I20" s="27">
        <f t="shared" si="2"/>
        <v>3.6989999999999981</v>
      </c>
      <c r="J20" s="27">
        <f>Лист1!J20</f>
        <v>2</v>
      </c>
      <c r="K20" s="27">
        <f t="shared" si="3"/>
        <v>2</v>
      </c>
      <c r="L20" s="28">
        <f t="shared" si="0"/>
        <v>98.639999999999944</v>
      </c>
      <c r="M20" s="154">
        <v>2.5</v>
      </c>
      <c r="N20" s="166"/>
      <c r="O20" s="166">
        <f t="shared" si="4"/>
        <v>-3.0000000000001137E-2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3.2738980000001101</v>
      </c>
      <c r="I21" s="38">
        <f>SUM(I11:I20)</f>
        <v>55.316101999999887</v>
      </c>
      <c r="J21" s="37"/>
      <c r="K21" s="37"/>
      <c r="L21" s="180">
        <f>I21*100/E21</f>
        <v>94.412189793479911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198.4</v>
      </c>
      <c r="H23" s="27">
        <f>Лист1!H23</f>
        <v>0.96300000000000607</v>
      </c>
      <c r="I23" s="27">
        <f>E23-H23</f>
        <v>0.43699999999999384</v>
      </c>
      <c r="J23" s="167">
        <f>Лист1!J23</f>
        <v>5.8000000000000003E-2</v>
      </c>
      <c r="K23" s="170">
        <f>J23</f>
        <v>5.8000000000000003E-2</v>
      </c>
      <c r="L23" s="28">
        <f>I23*100/E23</f>
        <v>31.214285714285278</v>
      </c>
      <c r="M23" s="154">
        <v>0.05</v>
      </c>
      <c r="N23" s="166"/>
      <c r="O23" s="166">
        <f t="shared" si="4"/>
        <v>-0.90000000000000568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v>160</v>
      </c>
      <c r="J24" s="167">
        <f>Лист1!J24</f>
        <v>0.1</v>
      </c>
      <c r="K24" s="27">
        <f>J24</f>
        <v>0.1</v>
      </c>
      <c r="L24" s="28">
        <f t="shared" ref="L24" si="6">I24*100/E24</f>
        <v>10526.315789473683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2.5529999999999937</v>
      </c>
      <c r="I26" s="51">
        <f>I23+I24+I25</f>
        <v>161.11699999999999</v>
      </c>
      <c r="J26" s="51"/>
      <c r="K26" s="51"/>
      <c r="L26" s="180">
        <f>I26*100/E26</f>
        <v>3645.1809954751129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191.1</v>
      </c>
      <c r="H30" s="27">
        <f>Лист1!H30</f>
        <v>0.60399999999999987</v>
      </c>
      <c r="I30" s="27">
        <f>E30-H30</f>
        <v>0.79600000000000004</v>
      </c>
      <c r="J30" s="27">
        <f>Лист1!J30</f>
        <v>0.15</v>
      </c>
      <c r="K30" s="27">
        <f>J30</f>
        <v>0.15</v>
      </c>
      <c r="L30" s="28">
        <f>I30*100/E30</f>
        <v>56.857142857142868</v>
      </c>
      <c r="M30" s="154">
        <v>0.15</v>
      </c>
      <c r="N30" s="166"/>
      <c r="O30" s="166">
        <f t="shared" si="4"/>
        <v>-0.51000000000001933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0.15000000000000013</v>
      </c>
      <c r="I31" s="27">
        <f>E31-H31</f>
        <v>1.1499999999999999</v>
      </c>
      <c r="J31" s="27">
        <f>Лист1!J31</f>
        <v>0.01</v>
      </c>
      <c r="K31" s="27">
        <f>J31</f>
        <v>0.01</v>
      </c>
      <c r="L31" s="28">
        <f>I31*100/E31</f>
        <v>88.461538461538453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-2.3399999999978719E-2</v>
      </c>
      <c r="I33" s="27">
        <f>E33-H33</f>
        <v>3.9533999999999789</v>
      </c>
      <c r="J33" s="27">
        <f>Лист1!J33</f>
        <v>0.14000000000000001</v>
      </c>
      <c r="K33" s="27">
        <f>J33</f>
        <v>0.14000000000000001</v>
      </c>
      <c r="L33" s="28">
        <f t="shared" ref="L33:L35" si="9">I33*100/E33</f>
        <v>100.5954198473277</v>
      </c>
      <c r="M33" s="154">
        <v>0.21</v>
      </c>
      <c r="N33" s="166"/>
      <c r="O33" s="166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191.3</v>
      </c>
      <c r="H34" s="27">
        <f>Лист1!H34</f>
        <v>0.7799999999999927</v>
      </c>
      <c r="I34" s="27">
        <f>E34-H34</f>
        <v>0.29000000000000736</v>
      </c>
      <c r="J34" s="27">
        <f>Лист1!J34</f>
        <v>0.01</v>
      </c>
      <c r="K34" s="27">
        <f>J34</f>
        <v>0.01</v>
      </c>
      <c r="L34" s="28">
        <f t="shared" si="9"/>
        <v>27.102803738318443</v>
      </c>
      <c r="M34" s="154">
        <v>0.01</v>
      </c>
      <c r="N34" s="166"/>
      <c r="O34" s="166">
        <f t="shared" si="4"/>
        <v>-1.1999999999999886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179.14</v>
      </c>
      <c r="H35" s="27">
        <f>Лист1!H35</f>
        <v>-3.8799999999992278E-2</v>
      </c>
      <c r="I35" s="27">
        <f>E35-H35</f>
        <v>1.7887999999999922</v>
      </c>
      <c r="J35" s="27">
        <f>Лист1!J35</f>
        <v>0.17</v>
      </c>
      <c r="K35" s="27">
        <f>J35</f>
        <v>0.17</v>
      </c>
      <c r="L35" s="28">
        <f t="shared" si="9"/>
        <v>102.21714285714242</v>
      </c>
      <c r="M35" s="154">
        <v>0.22</v>
      </c>
      <c r="N35" s="166"/>
      <c r="O35" s="166">
        <f t="shared" si="4"/>
        <v>3.9999999999992042E-2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174.07</v>
      </c>
      <c r="H36" s="27">
        <f>Лист1!H36</f>
        <v>-3.7999999999992443E-2</v>
      </c>
      <c r="I36" s="27">
        <f>E36-H36</f>
        <v>1.0679999999999925</v>
      </c>
      <c r="J36" s="27">
        <f>Лист1!J36</f>
        <v>0.2</v>
      </c>
      <c r="K36" s="65">
        <f>J36</f>
        <v>0.2</v>
      </c>
      <c r="L36" s="28">
        <f>I36*100/E36</f>
        <v>103.68932038834878</v>
      </c>
      <c r="M36" s="154">
        <v>0.26</v>
      </c>
      <c r="N36" s="166"/>
      <c r="O36" s="166">
        <f t="shared" si="4"/>
        <v>3.9999999999992042E-2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1.4338000000000293</v>
      </c>
      <c r="I37" s="38">
        <f>I30+I31+I33+I34+I35+I36</f>
        <v>9.0461999999999705</v>
      </c>
      <c r="J37" s="38"/>
      <c r="K37" s="38"/>
      <c r="L37" s="180">
        <f>I37*100/E37</f>
        <v>86.318702290076047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189.5</v>
      </c>
      <c r="H39" s="27">
        <f>Лист1!H39</f>
        <v>0</v>
      </c>
      <c r="I39" s="27">
        <f>E39-H39</f>
        <v>1.19</v>
      </c>
      <c r="J39" s="27">
        <f>Лист1!J39</f>
        <v>0.04</v>
      </c>
      <c r="K39" s="27">
        <f>J39</f>
        <v>0.04</v>
      </c>
      <c r="L39" s="28">
        <f t="shared" ref="L39:L41" si="11">I39*100/E39</f>
        <v>100</v>
      </c>
      <c r="M39" s="154">
        <v>0.05</v>
      </c>
      <c r="N39" s="166"/>
      <c r="O39" s="166">
        <f t="shared" si="4"/>
        <v>0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185.51</v>
      </c>
      <c r="H40" s="27">
        <f>Лист1!H40</f>
        <v>-1.0399999999990542E-2</v>
      </c>
      <c r="I40" s="27">
        <f>E40-H40</f>
        <v>1.8403999999999907</v>
      </c>
      <c r="J40" s="27">
        <f>Лист1!J40</f>
        <v>0.05</v>
      </c>
      <c r="K40" s="27">
        <f>J40</f>
        <v>0.05</v>
      </c>
      <c r="L40" s="28">
        <f t="shared" si="11"/>
        <v>100.56830601092845</v>
      </c>
      <c r="M40" s="154">
        <v>0.06</v>
      </c>
      <c r="N40" s="166"/>
      <c r="O40" s="166">
        <f t="shared" si="4"/>
        <v>9.9999999999909051E-3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180.55</v>
      </c>
      <c r="H41" s="27">
        <f>Лист1!H41</f>
        <v>3.1999999999989086E-2</v>
      </c>
      <c r="I41" s="27">
        <f>E41-H41</f>
        <v>0.98800000000001098</v>
      </c>
      <c r="J41" s="27">
        <f>Лист1!J41</f>
        <v>0.1</v>
      </c>
      <c r="K41" s="65">
        <f>J41</f>
        <v>0.1</v>
      </c>
      <c r="L41" s="28">
        <f t="shared" si="11"/>
        <v>96.862745098040278</v>
      </c>
      <c r="M41" s="154">
        <v>0.06</v>
      </c>
      <c r="N41" s="166"/>
      <c r="O41" s="166">
        <f t="shared" si="4"/>
        <v>-4.9999999999982947E-2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2.1599999999998544E-2</v>
      </c>
      <c r="I42" s="38">
        <f>SUM(I39:I41)</f>
        <v>4.0184000000000015</v>
      </c>
      <c r="J42" s="38"/>
      <c r="K42" s="38"/>
      <c r="L42" s="180">
        <f>I42*100/E42</f>
        <v>99.465346534653506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181.8</v>
      </c>
      <c r="H44" s="27">
        <f>Лист1!H44</f>
        <v>0.46689999999999243</v>
      </c>
      <c r="I44" s="27">
        <f>E44-H44</f>
        <v>0.61310000000000764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56.768518518519222</v>
      </c>
      <c r="M44" s="171">
        <v>0.04</v>
      </c>
      <c r="N44" s="166"/>
      <c r="O44" s="166">
        <f t="shared" si="4"/>
        <v>-0.69999999999998863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176.15</v>
      </c>
      <c r="H45" s="27">
        <f>Лист1!H45</f>
        <v>0.53379999999999639</v>
      </c>
      <c r="I45" s="27">
        <f>E45-H45</f>
        <v>0.87620000000000353</v>
      </c>
      <c r="J45" s="27">
        <f>Лист1!J45</f>
        <v>0.01</v>
      </c>
      <c r="K45" s="59">
        <f>J45</f>
        <v>0.01</v>
      </c>
      <c r="L45" s="28">
        <f t="shared" si="14"/>
        <v>62.141843971631467</v>
      </c>
      <c r="M45" s="171">
        <v>0.05</v>
      </c>
      <c r="N45" s="166"/>
      <c r="O45" s="166">
        <f t="shared" si="4"/>
        <v>-0.84999999999999432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174.35</v>
      </c>
      <c r="H46" s="27">
        <f>Лист1!H46</f>
        <v>0.50400000000000311</v>
      </c>
      <c r="I46" s="27">
        <f>E46-H46</f>
        <v>0.66599999999999682</v>
      </c>
      <c r="J46" s="27">
        <f>Лист1!J46</f>
        <v>0.01</v>
      </c>
      <c r="K46" s="59">
        <f>J46</f>
        <v>0.01</v>
      </c>
      <c r="L46" s="28">
        <f t="shared" si="14"/>
        <v>56.923076923076657</v>
      </c>
      <c r="M46" s="171">
        <v>0.06</v>
      </c>
      <c r="N46" s="166"/>
      <c r="O46" s="166">
        <f t="shared" si="4"/>
        <v>-0.90000000000000568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1.5046999999999919</v>
      </c>
      <c r="I47" s="73">
        <f>SUM(I44:I46)</f>
        <v>2.155300000000008</v>
      </c>
      <c r="J47" s="38"/>
      <c r="K47" s="76"/>
      <c r="L47" s="180">
        <f>I47*100/E47</f>
        <v>58.887978142076719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212.04</v>
      </c>
      <c r="H50" s="27">
        <f>Лист1!H50</f>
        <v>0.73</v>
      </c>
      <c r="I50" s="27">
        <f>E50-H50</f>
        <v>1.7400000000000002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70.445344129554655</v>
      </c>
      <c r="M50" s="154">
        <v>0.1</v>
      </c>
      <c r="N50" s="166"/>
      <c r="O50" s="166">
        <f t="shared" si="4"/>
        <v>-0.46000000000000796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195.18</v>
      </c>
      <c r="H51" s="27">
        <f>Лист1!H51</f>
        <v>0.18</v>
      </c>
      <c r="I51" s="27">
        <f t="shared" ref="I51:I60" si="18">E51-H51</f>
        <v>1.1200000000000001</v>
      </c>
      <c r="J51" s="27">
        <f>Лист1!J51</f>
        <v>0.1</v>
      </c>
      <c r="K51" s="27">
        <f>J51</f>
        <v>0.1</v>
      </c>
      <c r="L51" s="28">
        <f t="shared" si="17"/>
        <v>86.15384615384616</v>
      </c>
      <c r="M51" s="154">
        <v>0.15</v>
      </c>
      <c r="N51" s="166"/>
      <c r="O51" s="166">
        <f t="shared" si="4"/>
        <v>-0.31999999999999318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190.36</v>
      </c>
      <c r="H52" s="27">
        <f>Лист1!H52</f>
        <v>1.57</v>
      </c>
      <c r="I52" s="27">
        <f t="shared" si="18"/>
        <v>0.16999999999999993</v>
      </c>
      <c r="J52" s="27">
        <f>Лист1!J52</f>
        <v>0.05</v>
      </c>
      <c r="K52" s="27">
        <f t="shared" si="16"/>
        <v>0.05</v>
      </c>
      <c r="L52" s="28">
        <f t="shared" si="17"/>
        <v>9.7701149425287319</v>
      </c>
      <c r="M52" s="154">
        <v>0.15</v>
      </c>
      <c r="N52" s="166"/>
      <c r="O52" s="166">
        <f t="shared" si="4"/>
        <v>-1.339999999999975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189.47</v>
      </c>
      <c r="H53" s="27">
        <f>Лист1!H53</f>
        <v>0.05</v>
      </c>
      <c r="I53" s="27">
        <f t="shared" si="18"/>
        <v>1.88</v>
      </c>
      <c r="J53" s="27">
        <f>Лист1!J53</f>
        <v>0.25</v>
      </c>
      <c r="K53" s="27">
        <f>J53</f>
        <v>0.25</v>
      </c>
      <c r="L53" s="28">
        <f t="shared" si="17"/>
        <v>97.409326424870471</v>
      </c>
      <c r="M53" s="154">
        <v>0.2</v>
      </c>
      <c r="N53" s="166"/>
      <c r="O53" s="166">
        <f t="shared" si="4"/>
        <v>-3.0000000000001137E-2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185.83</v>
      </c>
      <c r="H55" s="59">
        <f>Лист1!H54</f>
        <v>0.09</v>
      </c>
      <c r="I55" s="59">
        <f t="shared" si="18"/>
        <v>0.98000000000000009</v>
      </c>
      <c r="J55" s="59">
        <f>Лист1!J54</f>
        <v>0.3</v>
      </c>
      <c r="K55" s="59">
        <f t="shared" ref="K55:K60" si="20">J55</f>
        <v>0.3</v>
      </c>
      <c r="L55" s="178">
        <f t="shared" si="17"/>
        <v>91.588785046728987</v>
      </c>
      <c r="M55" s="179">
        <v>0.25</v>
      </c>
      <c r="N55" s="166"/>
      <c r="O55" s="166">
        <f t="shared" si="4"/>
        <v>-0.16999999999998749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182.3</v>
      </c>
      <c r="H56" s="27">
        <f>Лист1!H56</f>
        <v>0.1</v>
      </c>
      <c r="I56" s="27">
        <f t="shared" si="18"/>
        <v>1.3699999999999999</v>
      </c>
      <c r="J56" s="27">
        <f>Лист1!J56</f>
        <v>0.3</v>
      </c>
      <c r="K56" s="27">
        <f>J56</f>
        <v>0.3</v>
      </c>
      <c r="L56" s="28">
        <f t="shared" si="17"/>
        <v>93.197278911564624</v>
      </c>
      <c r="M56" s="154">
        <v>0.3</v>
      </c>
      <c r="N56" s="166"/>
      <c r="O56" s="166">
        <f t="shared" si="4"/>
        <v>-9.9999999999994316E-2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173.02</v>
      </c>
      <c r="H57" s="27">
        <f>Лист1!H57</f>
        <v>-1.1600000000005934E-2</v>
      </c>
      <c r="I57" s="27">
        <f t="shared" si="18"/>
        <v>1.1416000000000057</v>
      </c>
      <c r="J57" s="27">
        <f>Лист1!J57</f>
        <v>0.4</v>
      </c>
      <c r="K57" s="27">
        <f>J57</f>
        <v>0.4</v>
      </c>
      <c r="L57" s="28">
        <f t="shared" si="17"/>
        <v>101.02654867256688</v>
      </c>
      <c r="M57" s="154">
        <v>0.35</v>
      </c>
      <c r="N57" s="166"/>
      <c r="O57" s="166">
        <f t="shared" si="4"/>
        <v>2.0000000000010232E-2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</v>
      </c>
      <c r="H58" s="27">
        <f>Лист1!H58</f>
        <v>0</v>
      </c>
      <c r="I58" s="27">
        <f t="shared" si="18"/>
        <v>1.2</v>
      </c>
      <c r="J58" s="27">
        <f>Лист1!J58</f>
        <v>0.5</v>
      </c>
      <c r="K58" s="27">
        <f t="shared" si="20"/>
        <v>0.5</v>
      </c>
      <c r="L58" s="28">
        <f t="shared" si="17"/>
        <v>100</v>
      </c>
      <c r="M58" s="154">
        <v>0.4</v>
      </c>
      <c r="N58" s="166"/>
      <c r="O58" s="166">
        <f t="shared" si="4"/>
        <v>0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163.05000000000001</v>
      </c>
      <c r="H59" s="27">
        <f>Лист1!H59</f>
        <v>-5.1000000000011599E-2</v>
      </c>
      <c r="I59" s="27">
        <f t="shared" si="18"/>
        <v>2.5510000000000117</v>
      </c>
      <c r="J59" s="27">
        <f>Лист1!J59</f>
        <v>0.5</v>
      </c>
      <c r="K59" s="27">
        <f t="shared" si="20"/>
        <v>0.5</v>
      </c>
      <c r="L59" s="28">
        <f t="shared" si="17"/>
        <v>102.04000000000046</v>
      </c>
      <c r="M59" s="154">
        <v>0.45</v>
      </c>
      <c r="N59" s="166"/>
      <c r="O59" s="166">
        <f t="shared" si="4"/>
        <v>5.0000000000011369E-2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159.85</v>
      </c>
      <c r="H60" s="27">
        <f>Лист1!H60</f>
        <v>0.19500000000000001</v>
      </c>
      <c r="I60" s="27">
        <f t="shared" si="18"/>
        <v>1.085</v>
      </c>
      <c r="J60" s="27">
        <f>Лист1!J60</f>
        <v>0.6</v>
      </c>
      <c r="K60" s="65">
        <f t="shared" si="20"/>
        <v>0.6</v>
      </c>
      <c r="L60" s="28">
        <f t="shared" si="17"/>
        <v>84.765625</v>
      </c>
      <c r="M60" s="154">
        <v>0.5</v>
      </c>
      <c r="N60" s="166"/>
      <c r="O60" s="166">
        <f t="shared" si="4"/>
        <v>-0.25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2.8523999999999821</v>
      </c>
      <c r="I61" s="38">
        <f>I50+I51+I52+I53+I55+I56+I57+I58+I59+I60</f>
        <v>13.237600000000018</v>
      </c>
      <c r="J61" s="38"/>
      <c r="K61" s="90"/>
      <c r="L61" s="180">
        <f>I61*100/E61</f>
        <v>77.868235294117738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217.36</v>
      </c>
      <c r="H63" s="27">
        <f>Лист1!H63</f>
        <v>0.37</v>
      </c>
      <c r="I63" s="27">
        <f>E63-H63</f>
        <v>0.75000000000000011</v>
      </c>
      <c r="J63" s="27">
        <f>Лист1!J63</f>
        <v>0.05</v>
      </c>
      <c r="K63" s="27">
        <f>J63</f>
        <v>0.05</v>
      </c>
      <c r="L63" s="28">
        <f t="shared" ref="L63:L68" si="22">I63*100/E63</f>
        <v>66.964285714285722</v>
      </c>
      <c r="M63" s="154">
        <v>0.01</v>
      </c>
      <c r="N63" s="166"/>
      <c r="O63" s="166">
        <f t="shared" si="4"/>
        <v>-0.53999999999999204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210.94</v>
      </c>
      <c r="H64" s="27">
        <f>Лист1!H64</f>
        <v>0.47</v>
      </c>
      <c r="I64" s="27">
        <f>E64-H64</f>
        <v>1.74</v>
      </c>
      <c r="J64" s="27">
        <f>Лист1!J64</f>
        <v>0.06</v>
      </c>
      <c r="K64" s="27">
        <f>J64</f>
        <v>0.06</v>
      </c>
      <c r="L64" s="28">
        <f t="shared" si="22"/>
        <v>78.733031674208149</v>
      </c>
      <c r="M64" s="154">
        <v>0.04</v>
      </c>
      <c r="N64" s="166"/>
      <c r="O64" s="166">
        <f t="shared" si="4"/>
        <v>-0.56000000000000227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188.2</v>
      </c>
      <c r="H65" s="27">
        <f>Лист1!H65</f>
        <v>0.98</v>
      </c>
      <c r="I65" s="27">
        <f>E65-H65</f>
        <v>0.60000000000000009</v>
      </c>
      <c r="J65" s="27">
        <f>Лист1!J65</f>
        <v>0.02</v>
      </c>
      <c r="K65" s="27">
        <f>J65</f>
        <v>0.02</v>
      </c>
      <c r="L65" s="28">
        <f t="shared" si="22"/>
        <v>37.974683544303801</v>
      </c>
      <c r="M65" s="154">
        <v>0.06</v>
      </c>
      <c r="N65" s="166"/>
      <c r="O65" s="166">
        <f t="shared" si="4"/>
        <v>-1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184.11</v>
      </c>
      <c r="H66" s="27">
        <f>Лист1!H66</f>
        <v>0.41</v>
      </c>
      <c r="I66" s="27">
        <f>E66-H66</f>
        <v>1.02</v>
      </c>
      <c r="J66" s="27">
        <f>Лист1!J66</f>
        <v>7.0000000000000007E-2</v>
      </c>
      <c r="K66" s="27">
        <f>J66</f>
        <v>7.0000000000000007E-2</v>
      </c>
      <c r="L66" s="28">
        <f t="shared" si="22"/>
        <v>71.328671328671334</v>
      </c>
      <c r="M66" s="154">
        <v>7.0000000000000007E-2</v>
      </c>
      <c r="N66" s="166"/>
      <c r="O66" s="166">
        <f t="shared" si="4"/>
        <v>-0.38999999999998636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97.82</v>
      </c>
      <c r="H68" s="27">
        <f>Лист1!H68</f>
        <v>0.18720000000000711</v>
      </c>
      <c r="I68" s="27">
        <f>E68-H68</f>
        <v>2.3127999999999931</v>
      </c>
      <c r="J68" s="27">
        <f>Лист1!J68</f>
        <v>0.15</v>
      </c>
      <c r="K68" s="27">
        <f>J68</f>
        <v>0.15</v>
      </c>
      <c r="L68" s="28">
        <f t="shared" si="22"/>
        <v>92.51199999999973</v>
      </c>
      <c r="M68" s="154">
        <v>0.15</v>
      </c>
      <c r="N68" s="166"/>
      <c r="O68" s="166">
        <f t="shared" si="4"/>
        <v>-0.15000000000000568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160.66</v>
      </c>
      <c r="H69" s="27">
        <f>Лист1!H69</f>
        <v>0.80000000000001137</v>
      </c>
      <c r="I69" s="27">
        <f>E69-H69</f>
        <v>1.7999999999999887</v>
      </c>
      <c r="J69" s="27">
        <f>Лист1!J69</f>
        <v>0</v>
      </c>
      <c r="K69" s="27">
        <f t="shared" ref="K69" si="23">J69</f>
        <v>0</v>
      </c>
      <c r="L69" s="28">
        <f>I69*100/E69</f>
        <v>69.230769230768786</v>
      </c>
      <c r="M69" s="154">
        <v>0.16</v>
      </c>
      <c r="N69" s="166"/>
      <c r="O69" s="166">
        <f t="shared" si="4"/>
        <v>-0.80000000000001137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3.2172000000000183</v>
      </c>
      <c r="I70" s="38">
        <f>I63+I64+I65+I66+I68+I69</f>
        <v>8.2227999999999817</v>
      </c>
      <c r="J70" s="38"/>
      <c r="K70" s="38"/>
      <c r="L70" s="180">
        <f>I70*100/E70</f>
        <v>62.578386605783734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168.45</v>
      </c>
      <c r="H73" s="27">
        <f>Лист1!H73</f>
        <v>0.77000000000005009</v>
      </c>
      <c r="I73" s="27">
        <f t="shared" si="25"/>
        <v>4.0299999999999496</v>
      </c>
      <c r="J73" s="27">
        <f>Лист1!J73</f>
        <v>0</v>
      </c>
      <c r="K73" s="27">
        <f>J73</f>
        <v>0</v>
      </c>
      <c r="L73" s="28">
        <f t="shared" ref="L73:L82" si="26">I73*100/E73</f>
        <v>83.958333333332277</v>
      </c>
      <c r="M73" s="154">
        <v>7.0000000000000007E-2</v>
      </c>
      <c r="N73" s="166"/>
      <c r="O73" s="166">
        <f t="shared" si="4"/>
        <v>-0.35000000000002274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158.55000000000001</v>
      </c>
      <c r="H74" s="27">
        <f>Лист1!H74</f>
        <v>0.41399999999998954</v>
      </c>
      <c r="I74" s="27">
        <f t="shared" si="25"/>
        <v>0.86600000000001054</v>
      </c>
      <c r="J74" s="27">
        <f>Лист1!J74</f>
        <v>0.06</v>
      </c>
      <c r="K74" s="142">
        <v>0.06</v>
      </c>
      <c r="L74" s="28">
        <f t="shared" si="26"/>
        <v>67.656250000000824</v>
      </c>
      <c r="M74" s="154">
        <v>0.1</v>
      </c>
      <c r="N74" s="166"/>
      <c r="O74" s="166">
        <f t="shared" si="4"/>
        <v>-0.44999999999998863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157.55000000000001</v>
      </c>
      <c r="H75" s="27">
        <f>Лист1!H75</f>
        <v>0.46500000000000002</v>
      </c>
      <c r="I75" s="27">
        <f t="shared" si="25"/>
        <v>0.55499999999999994</v>
      </c>
      <c r="J75" s="27">
        <f>Лист1!J75</f>
        <v>7.0000000000000007E-2</v>
      </c>
      <c r="K75" s="142">
        <v>7.0000000000000007E-2</v>
      </c>
      <c r="L75" s="28">
        <f t="shared" si="26"/>
        <v>54.411764705882348</v>
      </c>
      <c r="M75" s="154">
        <v>0.1</v>
      </c>
      <c r="N75" s="166"/>
      <c r="O75" s="166">
        <f t="shared" si="4"/>
        <v>-0.75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155.80000000000001</v>
      </c>
      <c r="H76" s="27">
        <f>Лист1!H76</f>
        <v>0.67199999999998905</v>
      </c>
      <c r="I76" s="27">
        <f t="shared" si="25"/>
        <v>0.68800000000001105</v>
      </c>
      <c r="J76" s="27">
        <f>Лист1!J76</f>
        <v>0.09</v>
      </c>
      <c r="K76" s="142">
        <v>0.09</v>
      </c>
      <c r="L76" s="28">
        <f t="shared" si="26"/>
        <v>50.588235294118455</v>
      </c>
      <c r="M76" s="154">
        <v>0.11</v>
      </c>
      <c r="N76" s="166"/>
      <c r="O76" s="166">
        <f t="shared" ref="O76:O105" si="27">G76-D76</f>
        <v>-0.69999999999998863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156</v>
      </c>
      <c r="H77" s="27">
        <f>Лист1!H77</f>
        <v>0.13199999999999248</v>
      </c>
      <c r="I77" s="27">
        <f t="shared" si="25"/>
        <v>0.86800000000000754</v>
      </c>
      <c r="J77" s="27">
        <f>Лист1!J77</f>
        <v>0.09</v>
      </c>
      <c r="K77" s="142">
        <v>0.09</v>
      </c>
      <c r="L77" s="28">
        <f t="shared" si="26"/>
        <v>86.80000000000075</v>
      </c>
      <c r="M77" s="154">
        <v>0.11</v>
      </c>
      <c r="N77" s="166"/>
      <c r="O77" s="166">
        <f t="shared" si="27"/>
        <v>-0.19999999999998863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155.05000000000001</v>
      </c>
      <c r="H78" s="27">
        <f>Лист1!H78</f>
        <v>0.59799999999997899</v>
      </c>
      <c r="I78" s="27">
        <f t="shared" si="25"/>
        <v>0.61200000000002097</v>
      </c>
      <c r="J78" s="27">
        <f>Лист1!J78</f>
        <v>0.01</v>
      </c>
      <c r="K78" s="142">
        <v>0.01</v>
      </c>
      <c r="L78" s="28">
        <f t="shared" si="26"/>
        <v>50.578512396695949</v>
      </c>
      <c r="M78" s="154">
        <v>0.12</v>
      </c>
      <c r="N78" s="166"/>
      <c r="O78" s="166">
        <f t="shared" si="27"/>
        <v>-0.64999999999997726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6"/>
      <c r="O79" s="166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</v>
      </c>
      <c r="H80" s="27">
        <f>Лист1!H80</f>
        <v>0.30600000000002608</v>
      </c>
      <c r="I80" s="27">
        <f t="shared" si="25"/>
        <v>3.3339999999999739</v>
      </c>
      <c r="J80" s="27">
        <f>Лист1!J80</f>
        <v>8.9999999999999993E-3</v>
      </c>
      <c r="K80" s="27">
        <v>0.01</v>
      </c>
      <c r="L80" s="28">
        <f t="shared" si="26"/>
        <v>91.593406593405859</v>
      </c>
      <c r="M80" s="154">
        <v>0.09</v>
      </c>
      <c r="N80" s="166"/>
      <c r="O80" s="166">
        <f t="shared" si="27"/>
        <v>-0.20000000000001705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3.6845000000000265</v>
      </c>
      <c r="I83" s="38">
        <f>SUM(I73:I82)</f>
        <v>14.035499999999974</v>
      </c>
      <c r="J83" s="109"/>
      <c r="K83" s="74"/>
      <c r="L83" s="180">
        <f>I83*100/E83</f>
        <v>79.207110609480679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150.4</v>
      </c>
      <c r="H85" s="27">
        <f>Лист1!H85</f>
        <v>1.136099999999997</v>
      </c>
      <c r="I85" s="27">
        <f>E85-H85</f>
        <v>0.28390000000000293</v>
      </c>
      <c r="J85" s="48">
        <f>Лист1!J85</f>
        <v>0</v>
      </c>
      <c r="K85" s="48">
        <f t="shared" ref="K85" si="28">J85</f>
        <v>0</v>
      </c>
      <c r="L85" s="28">
        <f>I85*100/E85</f>
        <v>19.992957746479078</v>
      </c>
      <c r="M85" s="159">
        <v>0.05</v>
      </c>
      <c r="N85" s="166"/>
      <c r="O85" s="166">
        <f t="shared" si="27"/>
        <v>-2.0999999999999943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159.47</v>
      </c>
      <c r="H87" s="27">
        <f>Лист1!H87</f>
        <v>0.23840000000000341</v>
      </c>
      <c r="I87" s="27">
        <f>E87-H87</f>
        <v>1.2115999999999965</v>
      </c>
      <c r="J87" s="48">
        <f>Лист1!J87</f>
        <v>0.01</v>
      </c>
      <c r="K87" s="143">
        <f>J87</f>
        <v>0.01</v>
      </c>
      <c r="L87" s="28">
        <f>I87*100/E87</f>
        <v>83.55862068965493</v>
      </c>
      <c r="M87" s="160">
        <v>0.01</v>
      </c>
      <c r="N87" s="166"/>
      <c r="O87" s="166">
        <f t="shared" si="27"/>
        <v>-0.53000000000000114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</v>
      </c>
      <c r="I94" s="27">
        <f>E94-H94</f>
        <v>1.66</v>
      </c>
      <c r="J94" s="150">
        <v>0.03</v>
      </c>
      <c r="K94" s="150">
        <f>J94</f>
        <v>0.03</v>
      </c>
      <c r="L94" s="243">
        <v>95</v>
      </c>
      <c r="M94" s="143">
        <v>89</v>
      </c>
      <c r="N94" s="166"/>
      <c r="O94" s="166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1.66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139.03</v>
      </c>
      <c r="H97" s="150">
        <v>0.23</v>
      </c>
      <c r="I97" s="27">
        <f>E97-H97</f>
        <v>1.9300000000000002</v>
      </c>
      <c r="J97" s="150">
        <v>0.02</v>
      </c>
      <c r="K97" s="150">
        <v>0</v>
      </c>
      <c r="L97" s="242">
        <v>98</v>
      </c>
      <c r="M97" s="143">
        <v>94</v>
      </c>
      <c r="N97" s="166"/>
      <c r="O97" s="166">
        <f t="shared" si="27"/>
        <v>-0.16999999999998749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20.145598000000145</v>
      </c>
      <c r="I100" s="192">
        <f>I21+I26+I37+I42+I47+I61+I70+I83+I85+I87+I95+I97</f>
        <v>272.23440199999987</v>
      </c>
      <c r="J100" s="192"/>
      <c r="K100" s="192"/>
      <c r="L100" s="201">
        <f>I100*100/E100</f>
        <v>200.55576985413282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175.6</v>
      </c>
      <c r="H102" s="27">
        <f>Лист1!H102</f>
        <v>0.93584000000001344</v>
      </c>
      <c r="I102" s="27">
        <f>E102-H102</f>
        <v>1.4241599999999863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60.345762711863827</v>
      </c>
      <c r="M102" s="163"/>
      <c r="N102" s="166"/>
      <c r="O102" s="166">
        <f t="shared" si="27"/>
        <v>-0.80000000000001137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169.3</v>
      </c>
      <c r="H103" s="27">
        <f>Лист1!H103</f>
        <v>0.67799999999996141</v>
      </c>
      <c r="I103" s="27">
        <f>E103-H103</f>
        <v>3.3820000000000383</v>
      </c>
      <c r="J103" s="133">
        <f>Лист1!J103</f>
        <v>1.4E-2</v>
      </c>
      <c r="K103" s="27">
        <f>J103</f>
        <v>1.4E-2</v>
      </c>
      <c r="L103" s="28">
        <f t="shared" si="30"/>
        <v>83.30049261083839</v>
      </c>
      <c r="M103" s="154"/>
      <c r="N103" s="166"/>
      <c r="O103" s="166">
        <f t="shared" si="27"/>
        <v>-0.19999999999998863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177.84</v>
      </c>
      <c r="H104" s="27">
        <f>Лист1!H104</f>
        <v>0.90851999999999644</v>
      </c>
      <c r="I104" s="27">
        <f>E104-H104</f>
        <v>9.1480000000003558E-2</v>
      </c>
      <c r="J104" s="133">
        <f>Лист1!J104</f>
        <v>0</v>
      </c>
      <c r="K104" s="27">
        <v>0</v>
      </c>
      <c r="L104" s="28">
        <f t="shared" si="30"/>
        <v>9.148000000000355</v>
      </c>
      <c r="M104" s="154"/>
      <c r="N104" s="166"/>
      <c r="O104" s="166">
        <f t="shared" si="27"/>
        <v>-2.2599999999999909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2.5223599999999715</v>
      </c>
      <c r="I105" s="38">
        <f>SUM(I102:I104)</f>
        <v>4.8976400000000284</v>
      </c>
      <c r="J105" s="38"/>
      <c r="K105" s="38"/>
      <c r="L105" s="196">
        <f>I105*100/E105</f>
        <v>66.005929919137856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4764.0322229541862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2024-12-06T08:33:11Z</cp:lastPrinted>
  <dcterms:created xsi:type="dcterms:W3CDTF">2023-05-23T07:28:04Z</dcterms:created>
  <dcterms:modified xsi:type="dcterms:W3CDTF">2024-12-10T09:31:14Z</dcterms:modified>
</cp:coreProperties>
</file>