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8_{C83CC383-CB0C-40E6-9839-71ACC7B42593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H92" i="1" l="1"/>
  <c r="H13" i="1" l="1"/>
  <c r="K20" i="1" l="1"/>
  <c r="H11" i="1" l="1"/>
  <c r="H36" i="1" l="1"/>
  <c r="H70" i="1"/>
  <c r="K88" i="1" l="1"/>
  <c r="K48" i="1"/>
  <c r="K47" i="1" l="1"/>
  <c r="H32" i="1" l="1"/>
  <c r="I32" i="1" s="1"/>
  <c r="H33" i="1"/>
  <c r="I33" i="1" s="1"/>
  <c r="K33" i="1"/>
  <c r="L33" i="1" l="1"/>
  <c r="L32" i="1"/>
  <c r="H23" i="1"/>
  <c r="I23" i="1" s="1"/>
  <c r="K86" i="1"/>
  <c r="K70" i="1"/>
  <c r="K67" i="1"/>
  <c r="K60" i="1"/>
  <c r="K59" i="1"/>
  <c r="K58" i="1"/>
  <c r="K54" i="1"/>
  <c r="K53" i="1"/>
  <c r="K52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H48" i="1" l="1"/>
  <c r="H15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H74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<sst xmlns="http://schemas.openxmlformats.org/spreadsheetml/2006/main" count="167" uniqueCount="116">
  <si>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</si>
  <si>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</si>
  <si>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</si>
  <si>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</si>
  <si>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</si>
  <si>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</si>
  <si>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</si>
  <si>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</si>
  <si>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</si>
  <si>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</si>
  <si>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</si>
  <si>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</si>
  <si>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</si>
  <si>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</si>
  <si>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</si>
  <si>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</si>
  <si>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</si>
  <si>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</si>
  <si>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</si>
  <si>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</si>
  <si>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</si>
  <si>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</si>
  <si>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</si>
  <si>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</si>
  <si>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</si>
  <si>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</si>
  <si>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</si>
  <si>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</si>
  <si>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</si>
  <si>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</si>
  <si>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</si>
  <si>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</si>
  <si>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</si>
  <si>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</si>
  <si>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</si>
  <si>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</si>
  <si>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</si>
  <si>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</si>
  <si>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</si>
  <si>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</si>
  <si>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</si>
  <si>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</si>
  <si>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</si>
  <si>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</si>
  <si>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</si>
  <si>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</si>
  <si>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</si>
  <si>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</si>
  <si>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</si>
  <si>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</si>
  <si>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</si>
  <si>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</si>
  <si>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</si>
  <si>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</si>
  <si>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</si>
  <si>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</si>
  <si>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</si>
  <si>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</si>
  <si>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</si>
  <si>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</si>
  <si>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</si>
  <si>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</si>
  <si>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</si>
  <si>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</si>
  <si>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</si>
  <si>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</si>
  <si>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</si>
  <si>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</si>
  <si>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</si>
  <si>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</si>
  <si>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</si>
  <si>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</si>
  <si>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</si>
  <si>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</si>
  <si>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</si>
  <si>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</si>
  <si>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</si>
  <si>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</si>
  <si>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</si>
  <si>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</si>
  <si>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</si>
  <si>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</si>
  <si>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</si>
  <si>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</si>
  <si>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</si>
  <si>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</si>
  <si>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</si>
  <si>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</si>
  <si>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</si>
  <si>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</si>
  <si>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</si>
  <si>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</si>
  <si>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</si>
  <si>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</si>
  <si>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</si>
  <si>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</si>
  <si>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</si>
  <si>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</si>
  <si>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</si>
  <si>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</si>
  <si>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</si>
  <si>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</si>
  <si>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</si>
  <si>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</si>
  <si>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</si>
  <si>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</si>
  <si>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</si>
  <si>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</si>
  <si>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</si>
  <si>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</si>
  <si>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 xml:space="preserve">Саливінківське / </t>
    </r>
    <r>
      <rPr>
        <sz val="8"/>
        <rFont val="Times New Roman"/>
        <family val="1"/>
        <charset val="204"/>
      </rPr>
      <t>інформація не оновлена</t>
    </r>
    <r>
      <rPr>
        <sz val="9"/>
        <rFont val="Times New Roman"/>
        <family val="1"/>
        <charset val="204"/>
      </rPr>
      <t xml:space="preserve">                      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</si>
  <si>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</si>
  <si>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</si>
  <si>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</si>
  <si>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t>Северинівськ</t>
  </si>
  <si>
    <t>станом на 31 січня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</si>
</sst>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97" zoomScale="140" zoomScaleNormal="140" workbookViewId="0">
      <selection activeCell="C108" sqref="C108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5" ht="12" customHeight="1" x14ac:dyDescent="0.25">
      <c r="A2" s="7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5" ht="15.75" customHeight="1" x14ac:dyDescent="0.25">
      <c r="A3" s="7"/>
      <c r="B3" s="245" t="s">
        <v>115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ht="14.25" customHeight="1" x14ac:dyDescent="0.25">
      <c r="A4" s="9"/>
      <c r="B4" s="20"/>
      <c r="C4" s="246" t="s">
        <v>2</v>
      </c>
      <c r="D4" s="247"/>
      <c r="E4" s="248"/>
      <c r="F4" s="249" t="s">
        <v>3</v>
      </c>
      <c r="G4" s="250"/>
      <c r="H4" s="251"/>
      <c r="I4" s="251"/>
      <c r="J4" s="251"/>
      <c r="K4" s="252"/>
      <c r="L4" s="256" t="s">
        <v>106</v>
      </c>
      <c r="M4" s="253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6" t="s">
        <v>76</v>
      </c>
      <c r="L5" s="257"/>
      <c r="M5" s="254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7"/>
      <c r="L6" s="257"/>
      <c r="M6" s="254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7"/>
      <c r="L7" s="257"/>
      <c r="M7" s="254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58"/>
      <c r="L8" s="258"/>
      <c r="M8" s="255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176.95</v>
      </c>
      <c r="H11" s="43">
        <f>(D11-G11)*3.15</f>
        <v>0.15750000000003581</v>
      </c>
      <c r="I11" s="43">
        <f>E11-H11</f>
        <v>8.082499999999964</v>
      </c>
      <c r="J11" s="43">
        <v>0.83</v>
      </c>
      <c r="K11" s="43">
        <f t="shared" ref="K11:K19" si="0">J11</f>
        <v>0.83</v>
      </c>
      <c r="L11" s="44">
        <f>(E11-H11)/E11*100</f>
        <v>98.08859223300928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167.52</v>
      </c>
      <c r="H12" s="43">
        <v>0</v>
      </c>
      <c r="I12" s="43">
        <f t="shared" ref="I12:I20" si="1">E12-H12</f>
        <v>3.44</v>
      </c>
      <c r="J12" s="43">
        <v>1.3</v>
      </c>
      <c r="K12" s="43">
        <f t="shared" si="0"/>
        <v>1.3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163.97</v>
      </c>
      <c r="H13" s="43">
        <f>(D13-G13)*2.2</f>
        <v>6.6000000000002501E-2</v>
      </c>
      <c r="I13" s="43">
        <f t="shared" si="1"/>
        <v>1.4339999999999975</v>
      </c>
      <c r="J13" s="43">
        <v>1.6</v>
      </c>
      <c r="K13" s="43">
        <f t="shared" si="0"/>
        <v>1.6</v>
      </c>
      <c r="L13" s="48">
        <f t="shared" si="2"/>
        <v>95.599999999999824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157.62</v>
      </c>
      <c r="H14" s="43">
        <v>0</v>
      </c>
      <c r="I14" s="43">
        <f t="shared" si="1"/>
        <v>16.96</v>
      </c>
      <c r="J14" s="43">
        <v>9</v>
      </c>
      <c r="K14" s="43">
        <f t="shared" si="0"/>
        <v>9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9</v>
      </c>
      <c r="K15" s="43">
        <f t="shared" si="0"/>
        <v>9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9</v>
      </c>
      <c r="K16" s="43">
        <f t="shared" si="0"/>
        <v>9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131.55000000000001</v>
      </c>
      <c r="H17" s="43">
        <f>(D17-G17)*3270000/1000000</f>
        <v>0.16349999999994425</v>
      </c>
      <c r="I17" s="43">
        <f t="shared" si="1"/>
        <v>3.1065000000000556</v>
      </c>
      <c r="J17" s="43">
        <v>4.0999999999999996</v>
      </c>
      <c r="K17" s="43">
        <f t="shared" si="0"/>
        <v>4.0999999999999996</v>
      </c>
      <c r="L17" s="44">
        <f t="shared" si="2"/>
        <v>95.000000000001691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6.5</v>
      </c>
      <c r="K18" s="43">
        <f t="shared" si="0"/>
        <v>6.5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113.92</v>
      </c>
      <c r="H19" s="43">
        <v>0</v>
      </c>
      <c r="I19" s="43">
        <f t="shared" si="1"/>
        <v>15.7</v>
      </c>
      <c r="J19" s="43">
        <v>4.5</v>
      </c>
      <c r="K19" s="43">
        <f t="shared" si="0"/>
        <v>4.5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99.79</v>
      </c>
      <c r="H20" s="43">
        <f>(D20-G20)*1700000/1000000</f>
        <v>3.399999999999323E-2</v>
      </c>
      <c r="I20" s="43">
        <f t="shared" si="1"/>
        <v>3.7160000000000069</v>
      </c>
      <c r="J20" s="43">
        <v>6</v>
      </c>
      <c r="K20" s="43">
        <f>J20</f>
        <v>6</v>
      </c>
      <c r="L20" s="48">
        <f>(E20-H20)/E20*100</f>
        <v>99.093333333333504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0.46299999999997743</v>
      </c>
      <c r="I21" s="60">
        <f>SUM(I11:I20)</f>
        <v>58.127000000000024</v>
      </c>
      <c r="J21" s="59"/>
      <c r="K21" s="59"/>
      <c r="L21" s="62">
        <f>AVERAGE(L11:L20)</f>
        <v>98.538192556634414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111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198.7</v>
      </c>
      <c r="H23" s="70">
        <f>(D23-G23)*1100000/1000000</f>
        <v>0.66000000000002501</v>
      </c>
      <c r="I23" s="70">
        <f>E23-H23</f>
        <v>0.7399999999999749</v>
      </c>
      <c r="J23" s="70">
        <v>0.03</v>
      </c>
      <c r="K23" s="70">
        <v>0.03</v>
      </c>
      <c r="L23" s="196">
        <f>(E23-H23)/E23*100</f>
        <v>52.857142857141071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200.9</v>
      </c>
      <c r="H24" s="43">
        <f>(D24-G24)*1100000/1000000</f>
        <v>0.6599999999999937</v>
      </c>
      <c r="I24" s="43">
        <f>E24-H24</f>
        <v>0.86000000000000631</v>
      </c>
      <c r="J24" s="43">
        <v>0.02</v>
      </c>
      <c r="K24" s="43">
        <v>0.02</v>
      </c>
      <c r="L24" s="44">
        <f>(E24-H24)/E24*100</f>
        <v>56.578947368421474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-1.8</v>
      </c>
      <c r="H25" s="43">
        <v>1.3</v>
      </c>
      <c r="I25" s="43">
        <f>E25-H25</f>
        <v>0.19999999999999996</v>
      </c>
      <c r="J25" s="43">
        <v>0</v>
      </c>
      <c r="K25" s="43">
        <f t="shared" ref="K25" si="3">J25</f>
        <v>0</v>
      </c>
      <c r="L25" s="44">
        <f>I25/E25*100</f>
        <v>13.33333333333333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2.6200000000000188</v>
      </c>
      <c r="I26" s="75">
        <f>SUM(I23:I25)</f>
        <v>1.7999999999999812</v>
      </c>
      <c r="J26" s="75"/>
      <c r="K26" s="75"/>
      <c r="L26" s="77">
        <f>AVERAGE(L23:L25)</f>
        <v>40.923141186298622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6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</v>
      </c>
      <c r="H35" s="43">
        <v>0</v>
      </c>
      <c r="I35" s="43">
        <f t="shared" si="5"/>
        <v>3.93</v>
      </c>
      <c r="J35" s="43">
        <v>7.0000000000000007E-2</v>
      </c>
      <c r="K35" s="43">
        <f>J35</f>
        <v>7.0000000000000007E-2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</v>
      </c>
      <c r="H36" s="43">
        <f>(D36-G36)*0.59</f>
        <v>0.88500000000000001</v>
      </c>
      <c r="I36" s="43">
        <f>E36-H36</f>
        <v>0.18500000000000005</v>
      </c>
      <c r="J36" s="43">
        <v>0.02</v>
      </c>
      <c r="K36" s="43">
        <f t="shared" si="6"/>
        <v>0.02</v>
      </c>
      <c r="L36" s="44">
        <f>I36/E36*100</f>
        <v>17.289719626168228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179.12</v>
      </c>
      <c r="H37" s="43">
        <v>0</v>
      </c>
      <c r="I37" s="43">
        <f t="shared" si="5"/>
        <v>1.75</v>
      </c>
      <c r="J37" s="43">
        <v>0.12</v>
      </c>
      <c r="K37" s="43">
        <v>0.12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174.05</v>
      </c>
      <c r="H38" s="43">
        <v>0</v>
      </c>
      <c r="I38" s="43">
        <f t="shared" si="5"/>
        <v>1.03</v>
      </c>
      <c r="J38" s="43">
        <v>0.15</v>
      </c>
      <c r="K38" s="96">
        <v>0.15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1.0810000000000242</v>
      </c>
      <c r="I39" s="60">
        <f>SUM(I28:I38)</f>
        <v>11.518999999999975</v>
      </c>
      <c r="J39" s="60"/>
      <c r="K39" s="60"/>
      <c r="L39" s="62">
        <f>AVERAGE(L28:L38)</f>
        <v>87.337685541506033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189.42</v>
      </c>
      <c r="H41" s="43">
        <f>(D41-G41)*570000/1000000</f>
        <v>4.5600000000007128E-2</v>
      </c>
      <c r="I41" s="43">
        <f>E41-H41</f>
        <v>1.1443999999999928</v>
      </c>
      <c r="J41" s="43">
        <v>0.03</v>
      </c>
      <c r="K41" s="43">
        <f t="shared" ref="K41:K43" si="7">J41</f>
        <v>0.03</v>
      </c>
      <c r="L41" s="107">
        <f>(E41-H41)/E41*100</f>
        <v>96.168067226890159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0.03</v>
      </c>
      <c r="K42" s="43">
        <v>0.03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0.30160000000001075</v>
      </c>
      <c r="I44" s="60">
        <f>SUM(I41:I43)</f>
        <v>3.7383999999999897</v>
      </c>
      <c r="J44" s="60"/>
      <c r="K44" s="60"/>
      <c r="L44" s="112">
        <f>AVERAGE(L41:L43)</f>
        <v>90.356676003734535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0.1</v>
      </c>
      <c r="K46" s="86">
        <f t="shared" ref="K46" si="8">J46</f>
        <v>0.1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</v>
      </c>
      <c r="H47" s="115">
        <f>(D47-G47)*628000/1000000</f>
        <v>0.43959999999999283</v>
      </c>
      <c r="I47" s="115">
        <f>E47-H47</f>
        <v>0.97040000000000703</v>
      </c>
      <c r="J47" s="43">
        <v>0.1</v>
      </c>
      <c r="K47" s="86">
        <f>J47</f>
        <v>0.1</v>
      </c>
      <c r="L47" s="107">
        <f>(E47-H47)/E47*100</f>
        <v>68.822695035461507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174.9</v>
      </c>
      <c r="H48" s="115">
        <f>(D48-G48)*0.56</f>
        <v>0.19599999999999684</v>
      </c>
      <c r="I48" s="115">
        <f>E48-H48</f>
        <v>0.97400000000000309</v>
      </c>
      <c r="J48" s="43">
        <v>0.1</v>
      </c>
      <c r="K48" s="86">
        <f>J48</f>
        <v>0.1</v>
      </c>
      <c r="L48" s="107">
        <f>(E48-H48)/E48*100</f>
        <v>83.247863247863521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1.102499999999982</v>
      </c>
      <c r="I49" s="123">
        <f>SUM(I46:I48)</f>
        <v>2.5575000000000179</v>
      </c>
      <c r="J49" s="60"/>
      <c r="K49" s="124"/>
      <c r="L49" s="125">
        <f>AVERAGE(L46:L48)</f>
        <v>69.613025600614748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212.43</v>
      </c>
      <c r="H52" s="43">
        <v>0.1</v>
      </c>
      <c r="I52" s="43">
        <f t="shared" ref="I52:I61" si="9">E52-H52</f>
        <v>2.37</v>
      </c>
      <c r="J52" s="43">
        <v>0.15</v>
      </c>
      <c r="K52" s="43">
        <f t="shared" ref="K52:K60" si="10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195.31</v>
      </c>
      <c r="H53" s="43">
        <v>0.12</v>
      </c>
      <c r="I53" s="43">
        <f t="shared" si="9"/>
        <v>0.49</v>
      </c>
      <c r="J53" s="43">
        <v>0.1</v>
      </c>
      <c r="K53" s="43">
        <f t="shared" si="10"/>
        <v>0.1</v>
      </c>
      <c r="L53" s="44">
        <f t="shared" ref="L53" si="11">I53/E53*100</f>
        <v>80.327868852459019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191.21</v>
      </c>
      <c r="H54" s="43">
        <v>0.71</v>
      </c>
      <c r="I54" s="43">
        <f>E54-H54</f>
        <v>1.03</v>
      </c>
      <c r="J54" s="43">
        <v>0.1</v>
      </c>
      <c r="K54" s="43">
        <f t="shared" si="10"/>
        <v>0.1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9"/>
        <v>1.93</v>
      </c>
      <c r="J55" s="43">
        <v>0.45</v>
      </c>
      <c r="K55" s="43">
        <v>0.45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185.86</v>
      </c>
      <c r="H56" s="43">
        <v>7.0000000000000007E-2</v>
      </c>
      <c r="I56" s="43">
        <f t="shared" si="9"/>
        <v>1</v>
      </c>
      <c r="J56" s="43">
        <v>0.3</v>
      </c>
      <c r="K56" s="43">
        <v>0.3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9"/>
        <v>1.47</v>
      </c>
      <c r="J57" s="43">
        <v>0.3</v>
      </c>
      <c r="K57" s="43">
        <v>0.3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173.01</v>
      </c>
      <c r="H58" s="43">
        <v>0</v>
      </c>
      <c r="I58" s="43">
        <f t="shared" si="9"/>
        <v>1.1299999999999999</v>
      </c>
      <c r="J58" s="43">
        <v>0.4</v>
      </c>
      <c r="K58" s="43">
        <f t="shared" si="10"/>
        <v>0.4</v>
      </c>
      <c r="L58" s="44">
        <f t="shared" ref="L58:L61" si="12">I58/E58*100</f>
        <v>100</v>
      </c>
      <c r="M58" s="42">
        <v>0.35</v>
      </c>
    </row>
    <row r="59" spans="1:13" x14ac:dyDescent="0.25">
      <c r="A59" s="1">
        <v>36</v>
      </c>
      <c r="B59" s="131" t="s">
        <v>113</v>
      </c>
      <c r="C59" s="47">
        <v>68</v>
      </c>
      <c r="D59" s="42">
        <v>169</v>
      </c>
      <c r="E59" s="42">
        <v>1.2</v>
      </c>
      <c r="F59" s="42">
        <v>169</v>
      </c>
      <c r="G59" s="43">
        <v>169.15</v>
      </c>
      <c r="H59" s="43">
        <v>0</v>
      </c>
      <c r="I59" s="43">
        <f t="shared" si="9"/>
        <v>1.2</v>
      </c>
      <c r="J59" s="43">
        <v>0.4</v>
      </c>
      <c r="K59" s="43">
        <f t="shared" si="10"/>
        <v>0.4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163.05000000000001</v>
      </c>
      <c r="H60" s="43">
        <v>0</v>
      </c>
      <c r="I60" s="43">
        <f>E60-H60</f>
        <v>2.5</v>
      </c>
      <c r="J60" s="43">
        <v>0.5</v>
      </c>
      <c r="K60" s="43">
        <f t="shared" si="10"/>
        <v>0.5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</v>
      </c>
      <c r="H61" s="43">
        <v>0</v>
      </c>
      <c r="I61" s="43">
        <f t="shared" si="9"/>
        <v>1.28</v>
      </c>
      <c r="J61" s="43">
        <v>0.6</v>
      </c>
      <c r="K61" s="96">
        <v>0.06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</v>
      </c>
      <c r="I62" s="60">
        <f>SUM(I51:I53,I54:I61)</f>
        <v>14.4</v>
      </c>
      <c r="J62" s="60"/>
      <c r="K62" s="139"/>
      <c r="L62" s="140">
        <f>AVERAGE(L51:L53,L54:L61)</f>
        <v>89.132786885245906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217.8</v>
      </c>
      <c r="H64" s="43">
        <v>7.0000000000000007E-2</v>
      </c>
      <c r="I64" s="43">
        <f>E64-H64</f>
        <v>1.05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v>0</v>
      </c>
      <c r="I65" s="43">
        <f t="shared" ref="I65:I70" si="13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188.65</v>
      </c>
      <c r="H66" s="43">
        <v>0.61</v>
      </c>
      <c r="I66" s="43">
        <f t="shared" si="13"/>
        <v>0.97000000000000008</v>
      </c>
      <c r="J66" s="43">
        <v>0.05</v>
      </c>
      <c r="K66" s="43">
        <v>0.05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184.46</v>
      </c>
      <c r="H67" s="43">
        <v>0.04</v>
      </c>
      <c r="I67" s="43">
        <f t="shared" si="13"/>
        <v>1.39</v>
      </c>
      <c r="J67" s="43">
        <v>0.12</v>
      </c>
      <c r="K67" s="43">
        <f t="shared" ref="K67:K70" si="14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98.01</v>
      </c>
      <c r="H69" s="43">
        <v>0</v>
      </c>
      <c r="I69" s="43">
        <f t="shared" si="13"/>
        <v>2.5</v>
      </c>
      <c r="J69" s="43">
        <v>0.15</v>
      </c>
      <c r="K69" s="43">
        <v>0.15</v>
      </c>
      <c r="L69" s="44">
        <f t="shared" ref="L69:L70" si="15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160.46</v>
      </c>
      <c r="H70" s="43">
        <f>(D70-G70)*1788000/1000000</f>
        <v>1.788</v>
      </c>
      <c r="I70" s="43">
        <f t="shared" si="13"/>
        <v>0.81200000000000006</v>
      </c>
      <c r="J70" s="43">
        <v>0</v>
      </c>
      <c r="K70" s="43">
        <f t="shared" si="14"/>
        <v>0</v>
      </c>
      <c r="L70" s="44">
        <f t="shared" si="15"/>
        <v>31.230769230769234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2.508</v>
      </c>
      <c r="I71" s="60">
        <f>SUM(I64:I70)</f>
        <v>8.9319999999999986</v>
      </c>
      <c r="J71" s="60"/>
      <c r="K71" s="60"/>
      <c r="L71" s="154">
        <f>AVERAGE(L64:L70)</f>
        <v>75.205128205128204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ht="24" x14ac:dyDescent="0.25">
      <c r="A74" s="1">
        <v>47</v>
      </c>
      <c r="B74" s="54" t="s">
        <v>110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168.78</v>
      </c>
      <c r="H74" s="42">
        <f>(D74-G74)*2200000/1000000</f>
        <v>4.4000000000022514E-2</v>
      </c>
      <c r="I74" s="43">
        <f>E74-H74</f>
        <v>4.7559999999999771</v>
      </c>
      <c r="J74" s="43">
        <v>0.04</v>
      </c>
      <c r="K74" s="43">
        <v>0.04</v>
      </c>
      <c r="L74" s="44">
        <f t="shared" ref="L74:L80" si="16">(E74-H74)/E74*100</f>
        <v>99.08333333333286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17">E75-H75</f>
        <v>0.82000000000000006</v>
      </c>
      <c r="J75" s="43">
        <v>0.06</v>
      </c>
      <c r="K75" s="202">
        <v>0.06</v>
      </c>
      <c r="L75" s="203">
        <f t="shared" si="16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7"/>
        <v>0.46819999999999085</v>
      </c>
      <c r="J76" s="42">
        <v>7.0000000000000007E-2</v>
      </c>
      <c r="K76" s="205">
        <v>7.0000000000000007E-2</v>
      </c>
      <c r="L76" s="203">
        <f t="shared" si="16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7"/>
        <v>0.66880000000000117</v>
      </c>
      <c r="J77" s="42">
        <v>0.09</v>
      </c>
      <c r="K77" s="205">
        <v>0.09</v>
      </c>
      <c r="L77" s="203">
        <f t="shared" si="16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7"/>
        <v>0.80200000000001126</v>
      </c>
      <c r="J78" s="42">
        <v>0.09</v>
      </c>
      <c r="K78" s="205">
        <v>0.09</v>
      </c>
      <c r="L78" s="203">
        <f t="shared" si="16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7"/>
        <v>0.36360000000001147</v>
      </c>
      <c r="J79" s="42">
        <v>0.01</v>
      </c>
      <c r="K79" s="205">
        <v>0.01</v>
      </c>
      <c r="L79" s="203">
        <f t="shared" si="16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7"/>
        <v>0.84600000000000986</v>
      </c>
      <c r="J80" s="42">
        <v>0.11</v>
      </c>
      <c r="K80" s="205">
        <v>0.11</v>
      </c>
      <c r="L80" s="203">
        <f t="shared" si="16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3.8763999999999981</v>
      </c>
      <c r="I84" s="5">
        <f>SUM(I73:I83)</f>
        <v>14.943600000000005</v>
      </c>
      <c r="J84" s="166"/>
      <c r="K84" s="122"/>
      <c r="L84" s="112">
        <f>AVERAGE(L73:L83)</f>
        <v>70.662158724347321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150.5</v>
      </c>
      <c r="H86" s="147">
        <f>(D86-G86)*541000/1000000</f>
        <v>1.0820000000000001</v>
      </c>
      <c r="I86" s="147">
        <f>E86-H86</f>
        <v>0.33799999999999986</v>
      </c>
      <c r="J86" s="198">
        <v>0</v>
      </c>
      <c r="K86" s="147">
        <f t="shared" ref="K86" si="18">J86</f>
        <v>0</v>
      </c>
      <c r="L86" s="199">
        <f>(E86-H86)/E86*100</f>
        <v>23.802816901408441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114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</v>
      </c>
      <c r="H88" s="147">
        <f>(D88-G88)*720000/1000000</f>
        <v>0.72</v>
      </c>
      <c r="I88" s="147">
        <f>E88-H88</f>
        <v>0.73</v>
      </c>
      <c r="J88" s="198">
        <v>0</v>
      </c>
      <c r="K88" s="197">
        <f>J88</f>
        <v>0</v>
      </c>
      <c r="L88" s="199">
        <f>(E88-H88)/E88*100</f>
        <v>50.344827586206897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15.834500000000013</v>
      </c>
      <c r="I101" s="5">
        <f>I21+I26+I39+I44+I49+I62+I71+I84+I86+I88+I92+I96</f>
        <v>118.74549999999999</v>
      </c>
      <c r="J101" s="5"/>
      <c r="K101" s="5"/>
      <c r="L101" s="183">
        <f>I101/E101*100</f>
        <v>80.696907917091394</v>
      </c>
      <c r="M101" s="175"/>
    </row>
    <row r="102" spans="1:13" x14ac:dyDescent="0.25">
      <c r="A102" s="19"/>
      <c r="B102" s="242" t="s">
        <v>85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3"/>
    </row>
    <row r="103" spans="1:13" x14ac:dyDescent="0.25">
      <c r="A103" s="230">
        <v>1</v>
      </c>
      <c r="B103" s="241" t="s">
        <v>112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169.32</v>
      </c>
      <c r="H104" s="50">
        <f>(D104-G104)*3.39</f>
        <v>0.61020000000002317</v>
      </c>
      <c r="I104" s="50">
        <f t="shared" ref="I104:I105" si="19">E104-H104</f>
        <v>3.4497999999999767</v>
      </c>
      <c r="J104" s="186">
        <v>0.08</v>
      </c>
      <c r="K104" s="186">
        <v>0.08</v>
      </c>
      <c r="L104" s="114">
        <f t="shared" ref="L104:L105" si="20">I104/E104*100</f>
        <v>84.97044334975314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19"/>
        <v>0.39999999999999991</v>
      </c>
      <c r="J105" s="186">
        <v>0</v>
      </c>
      <c r="K105" s="186">
        <v>0</v>
      </c>
      <c r="L105" s="114">
        <f t="shared" si="20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2.818200000000008</v>
      </c>
      <c r="I106" s="5">
        <f>SUM(I103:I105)</f>
        <v>4.6517999999999926</v>
      </c>
      <c r="J106" s="5"/>
      <c r="K106" s="5"/>
      <c r="L106" s="112">
        <f>(L103+L104+L105)/3</f>
        <v>52.749483882836323</v>
      </c>
      <c r="M106" s="5"/>
    </row>
    <row r="107" spans="1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2023-01-17T09:30:04Z</cp:lastPrinted>
  <dcterms:created xsi:type="dcterms:W3CDTF">2018-12-04T11:50:50Z</dcterms:created>
  <dcterms:modified xsi:type="dcterms:W3CDTF">2023-02-02T08:59:12Z</dcterms:modified>
</cp:coreProperties>
</file>