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96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69" i="1" l="1"/>
  <c r="L37" i="1"/>
  <c r="H37" i="1"/>
  <c r="H24" i="1"/>
  <c r="H23" i="1"/>
  <c r="I25" i="1"/>
  <c r="I24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H83" i="1"/>
  <c r="I83" i="1"/>
  <c r="E70" i="1"/>
  <c r="E47" i="1"/>
  <c r="E26" i="1"/>
  <c r="H26" i="1"/>
  <c r="I26" i="1"/>
  <c r="E21" i="1"/>
  <c r="E42" i="1"/>
  <c r="H20" i="1"/>
  <c r="I20" i="1" s="1"/>
  <c r="L20" i="1" s="1"/>
  <c r="L26" i="1" l="1"/>
  <c r="H56" i="1"/>
  <c r="I56" i="1" s="1"/>
  <c r="H68" i="1"/>
  <c r="H63" i="1" l="1"/>
  <c r="H70" i="1" s="1"/>
  <c r="H53" i="1"/>
  <c r="I53" i="1" s="1"/>
  <c r="H51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s="1"/>
  <c r="L34" i="1" s="1"/>
  <c r="H19" i="1" l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93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K93" i="4"/>
  <c r="I94" i="4"/>
  <c r="I93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93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I70" i="1"/>
  <c r="L44" i="1"/>
  <c r="I47" i="1"/>
  <c r="L47" i="1" s="1"/>
  <c r="I41" i="4"/>
  <c r="H42" i="4"/>
  <c r="I68" i="4"/>
  <c r="K87" i="1"/>
  <c r="K34" i="1"/>
  <c r="K30" i="1"/>
  <c r="I45" i="1"/>
  <c r="K11" i="1"/>
  <c r="E105" i="1"/>
  <c r="E9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L52" i="1" l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L46" i="1" s="1"/>
  <c r="H46" i="4"/>
  <c r="L41" i="4"/>
  <c r="I42" i="4"/>
  <c r="L42" i="4" s="1"/>
  <c r="I69" i="1"/>
  <c r="L69" i="1" s="1"/>
  <c r="L68" i="4"/>
  <c r="L50" i="1"/>
  <c r="L45" i="1"/>
  <c r="L39" i="1"/>
  <c r="H105" i="1"/>
  <c r="L72" i="1"/>
  <c r="L95" i="1"/>
  <c r="H83" i="4" l="1"/>
  <c r="L83" i="1"/>
  <c r="L70" i="1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I100" i="1" s="1"/>
  <c r="L100" i="1" s="1"/>
  <c r="H31" i="1"/>
  <c r="H31" i="4"/>
  <c r="I31" i="4" s="1"/>
  <c r="L31" i="4" l="1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<sst xmlns="http://schemas.openxmlformats.org/spreadsheetml/2006/main" count="345" uniqueCount="118">
  <si>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</si>
  <si>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</si>
  <si>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</si>
  <si>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</si>
  <si>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</si>
  <si>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</si>
  <si>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</si>
  <si>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</si>
  <si>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</si>
  <si>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</si>
  <si>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</si>
  <si>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</si>
  <si>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</si>
  <si>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</si>
  <si>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</si>
  <si>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</si>
  <si>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</si>
  <si>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</si>
  <si>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</si>
  <si>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</si>
  <si>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</si>
  <si>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</si>
  <si>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</si>
  <si>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</si>
  <si>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</si>
  <si>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</si>
  <si>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</si>
  <si>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</si>
  <si>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</si>
  <si>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</si>
  <si>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</si>
  <si>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</si>
  <si>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</si>
  <si>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</si>
  <si>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</si>
  <si>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</si>
  <si>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</si>
  <si>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</si>
  <si>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</si>
  <si>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</si>
  <si>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</si>
  <si>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</si>
  <si>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</si>
  <si>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</si>
  <si>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</si>
  <si>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</si>
  <si>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</si>
  <si>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</si>
  <si>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</si>
  <si>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</si>
  <si>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</si>
  <si>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</si>
  <si>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</si>
  <si>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</si>
  <si>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</si>
  <si>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</si>
  <si>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</si>
  <si>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</si>
  <si>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</si>
  <si>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</si>
  <si>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</si>
  <si>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</si>
  <si>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</si>
  <si>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</si>
  <si>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</si>
  <si>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</si>
  <si>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</si>
  <si>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</si>
  <si>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</si>
  <si>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</si>
  <si>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</si>
  <si>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</si>
  <si>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</si>
  <si>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</si>
  <si>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</si>
  <si>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</si>
  <si>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</si>
  <si>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</si>
  <si>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</si>
  <si>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</si>
  <si>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</si>
  <si>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</si>
  <si>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</si>
  <si>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</si>
  <si>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</si>
  <si>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</si>
  <si>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</si>
  <si>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</si>
  <si>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</si>
  <si>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</si>
  <si>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</si>
  <si>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</si>
  <si>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</si>
  <si>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</si>
  <si>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</si>
  <si>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</si>
  <si>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</si>
  <si>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</si>
  <si>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</si>
  <si>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</si>
  <si>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</si>
  <si>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</si>
  <si>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</si>
  <si>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</si>
  <si>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</si>
  <si>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</si>
  <si>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</si>
  <si>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</si>
  <si>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</si>
  <si>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</si>
  <si>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</si>
  <si>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</si>
  <si>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</si>
  <si>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</si>
  <si>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</si>
  <si>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</si>
  <si>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</si>
  <si>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14 травня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</si>
</sst>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5" activePane="bottomRight" state="frozen"/>
      <selection pane="topRight" activeCell="O1" sqref="O1"/>
      <selection pane="bottomLeft" activeCell="A10" sqref="A10"/>
      <selection pane="bottomRight" activeCell="J104" sqref="J104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6.4257812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244" t="s">
        <v>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248" t="s">
        <v>15</v>
      </c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250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255" t="s">
        <v>22</v>
      </c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176.88</v>
      </c>
      <c r="H11" s="47">
        <f>(D11-G11)*10000*C11/1000000</f>
        <v>0.37895280000001436</v>
      </c>
      <c r="I11" s="47">
        <f>E11-H11</f>
        <v>7.8610471999999856</v>
      </c>
      <c r="J11" s="47">
        <v>0.35</v>
      </c>
      <c r="K11" s="47">
        <f>J11</f>
        <v>0.35</v>
      </c>
      <c r="L11" s="222">
        <f t="shared" ref="L11:L19" si="1">I11*100/E11</f>
        <v>95.401058252427006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167.52</v>
      </c>
      <c r="H12" s="47">
        <f t="shared" ref="H12:H16" si="2">(D12-G12)*10000*C12/1000000</f>
        <v>-2.4000000000012279E-2</v>
      </c>
      <c r="I12" s="47">
        <f t="shared" ref="I12:I19" si="3">E12-H12</f>
        <v>3.4640000000000124</v>
      </c>
      <c r="J12" s="47">
        <v>0.97</v>
      </c>
      <c r="K12" s="47">
        <f t="shared" ref="K12:K20" si="4">J12</f>
        <v>0.97</v>
      </c>
      <c r="L12" s="222">
        <f>I12*100/E12</f>
        <v>100.697674418605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164.03</v>
      </c>
      <c r="H13" s="47">
        <f t="shared" si="2"/>
        <v>-6.6000000000002501E-2</v>
      </c>
      <c r="I13" s="47">
        <f t="shared" si="3"/>
        <v>1.5660000000000025</v>
      </c>
      <c r="J13" s="47">
        <v>1.1000000000000001</v>
      </c>
      <c r="K13" s="47">
        <f>J13</f>
        <v>1.1000000000000001</v>
      </c>
      <c r="L13" s="222">
        <f>I13*100/E13</f>
        <v>104.40000000000016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157.62</v>
      </c>
      <c r="H14" s="47">
        <f>(D14-G14)*10000*C14/1000000</f>
        <v>-0.64610400000002444</v>
      </c>
      <c r="I14" s="47">
        <f t="shared" si="3"/>
        <v>17.606104000000027</v>
      </c>
      <c r="J14" s="47">
        <v>2</v>
      </c>
      <c r="K14" s="47">
        <f t="shared" si="4"/>
        <v>2</v>
      </c>
      <c r="L14" s="222">
        <f t="shared" si="1"/>
        <v>103.80957547169827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144.43</v>
      </c>
      <c r="H15" s="47">
        <f>(D15-G15)*10000*C15/1000000</f>
        <v>-4.9500000000001876E-2</v>
      </c>
      <c r="I15" s="47">
        <f t="shared" si="3"/>
        <v>2.4695000000000018</v>
      </c>
      <c r="J15" s="47">
        <v>2</v>
      </c>
      <c r="K15" s="47">
        <f t="shared" si="4"/>
        <v>2</v>
      </c>
      <c r="L15" s="222">
        <f t="shared" si="1"/>
        <v>102.04545454545463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2</v>
      </c>
      <c r="K16" s="47">
        <f t="shared" si="4"/>
        <v>2</v>
      </c>
      <c r="L16" s="222">
        <f t="shared" si="1"/>
        <v>100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</v>
      </c>
      <c r="H17" s="47">
        <f>(D17-G17)*10000*C17/1000000</f>
        <v>0.32699999999998142</v>
      </c>
      <c r="I17" s="47">
        <f t="shared" si="3"/>
        <v>2.9430000000000187</v>
      </c>
      <c r="J17" s="47">
        <v>2.25</v>
      </c>
      <c r="K17" s="47">
        <f t="shared" si="4"/>
        <v>2.25</v>
      </c>
      <c r="L17" s="222">
        <f t="shared" si="1"/>
        <v>90.000000000000583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127.3</v>
      </c>
      <c r="H18" s="47">
        <f>(D18-G18)*10000*C18/1000000</f>
        <v>7.000000000000596E-2</v>
      </c>
      <c r="I18" s="47">
        <f t="shared" si="3"/>
        <v>1.6799999999999939</v>
      </c>
      <c r="J18" s="47">
        <v>3.17</v>
      </c>
      <c r="K18" s="47">
        <f t="shared" si="4"/>
        <v>3.17</v>
      </c>
      <c r="L18" s="222">
        <f t="shared" si="1"/>
        <v>95.999999999999659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113.86</v>
      </c>
      <c r="H19" s="47">
        <f>(D19-G19)*10000*C19/1000000</f>
        <v>0.25520000000003989</v>
      </c>
      <c r="I19" s="47">
        <f t="shared" si="3"/>
        <v>15.44479999999996</v>
      </c>
      <c r="J19" s="47">
        <v>2.7</v>
      </c>
      <c r="K19" s="47">
        <f>J19</f>
        <v>2.7</v>
      </c>
      <c r="L19" s="222">
        <f t="shared" si="1"/>
        <v>98.374522292993376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99.76</v>
      </c>
      <c r="H20" s="47">
        <f>(D20-G20)*10000*C20/1000000</f>
        <v>8.4999999999995163E-2</v>
      </c>
      <c r="I20" s="47">
        <f>E20-H20</f>
        <v>3.6650000000000049</v>
      </c>
      <c r="J20" s="47">
        <v>2</v>
      </c>
      <c r="K20" s="47">
        <f t="shared" si="4"/>
        <v>2</v>
      </c>
      <c r="L20" s="222">
        <f>I20*100/E20</f>
        <v>97.733333333333476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0.33054879999999565</v>
      </c>
      <c r="I21" s="215">
        <f>SUM(I11:I20)</f>
        <v>58.259451200000008</v>
      </c>
      <c r="J21" s="213"/>
      <c r="K21" s="213"/>
      <c r="L21" s="230">
        <f>I21*100/E21</f>
        <v>99.435827274278907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4.2000000000000003E-2</v>
      </c>
      <c r="K23" s="191">
        <f>J23</f>
        <v>4.2000000000000003E-2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-1.35</v>
      </c>
      <c r="H25" s="47">
        <v>0.85</v>
      </c>
      <c r="I25" s="47">
        <f>E25-H25</f>
        <v>0.65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0.85</v>
      </c>
      <c r="I26" s="279">
        <f>SUM(I23:I25)</f>
        <v>3.57</v>
      </c>
      <c r="J26" s="279"/>
      <c r="K26" s="279"/>
      <c r="L26" s="230">
        <f>I26*100/E26</f>
        <v>80.769230769230774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191.65</v>
      </c>
      <c r="H30" s="47">
        <v>0</v>
      </c>
      <c r="I30" s="191">
        <v>1.4039999999999999</v>
      </c>
      <c r="J30" s="47">
        <v>0.15</v>
      </c>
      <c r="K30" s="47">
        <f>J30</f>
        <v>0.15</v>
      </c>
      <c r="L30" s="222">
        <f>I30*100/E30</f>
        <v>99.999999999999986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</v>
      </c>
      <c r="H33" s="191">
        <f>(D33-G33)*10000*30/1000000</f>
        <v>0</v>
      </c>
      <c r="I33" s="191">
        <f>E33-H33</f>
        <v>3.93</v>
      </c>
      <c r="J33" s="47">
        <v>0.1</v>
      </c>
      <c r="K33" s="47">
        <f>J33</f>
        <v>0.1</v>
      </c>
      <c r="L33" s="222">
        <f>I33*100/E33</f>
        <v>100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192.44</v>
      </c>
      <c r="H34" s="47">
        <f>(D34-G34)*10000*30/1000000</f>
        <v>1.8000000000000686E-2</v>
      </c>
      <c r="I34" s="191">
        <f t="shared" ref="I34:I36" si="9">E34-H34</f>
        <v>1.0519999999999994</v>
      </c>
      <c r="J34" s="47">
        <v>0.01</v>
      </c>
      <c r="K34" s="47">
        <f>J34</f>
        <v>0.01</v>
      </c>
      <c r="L34" s="222">
        <f>I34*100/E34</f>
        <v>98.317757009345726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179.11</v>
      </c>
      <c r="H35" s="47">
        <f>(D35-G35)*10000*30/1000000</f>
        <v>-3.0000000000057979E-3</v>
      </c>
      <c r="I35" s="191">
        <f t="shared" si="9"/>
        <v>1.7530000000000059</v>
      </c>
      <c r="J35" s="47">
        <v>0.12</v>
      </c>
      <c r="K35" s="47">
        <f>J35</f>
        <v>0.12</v>
      </c>
      <c r="L35" s="222">
        <f t="shared" ref="L35" si="10">I35*100/E35</f>
        <v>100.1714285714289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174.06</v>
      </c>
      <c r="H36" s="47">
        <f>(D36-G36)*10000*30/1000000</f>
        <v>-9.0000000000003428E-3</v>
      </c>
      <c r="I36" s="191">
        <f t="shared" si="9"/>
        <v>1.0390000000000004</v>
      </c>
      <c r="J36" s="47">
        <v>0.14000000000000001</v>
      </c>
      <c r="K36" s="201">
        <f>J36</f>
        <v>0.14000000000000001</v>
      </c>
      <c r="L36" s="222">
        <f>I36*100/E36</f>
        <v>100.87378640776701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90"/>
      <c r="H37" s="217">
        <f>H30+H31+H33+H34+H35+H36</f>
        <v>0.30599999999999461</v>
      </c>
      <c r="I37" s="217">
        <f>I30+I33+I34+I35+I36+I31</f>
        <v>10.178000000000004</v>
      </c>
      <c r="J37" s="215"/>
      <c r="K37" s="215"/>
      <c r="L37" s="230">
        <f>I37*100/E37</f>
        <v>97.08126669210229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189.43</v>
      </c>
      <c r="H39" s="47">
        <f>(D39-G39)*10000*C39/1000000</f>
        <v>3.9899999999996112E-2</v>
      </c>
      <c r="I39" s="47">
        <f>E39-H39</f>
        <v>1.1501000000000039</v>
      </c>
      <c r="J39" s="47">
        <v>0.03</v>
      </c>
      <c r="K39" s="47">
        <f>J39</f>
        <v>0.03</v>
      </c>
      <c r="L39" s="222">
        <f t="shared" ref="L39:L41" si="12">I39*100/E39</f>
        <v>96.647058823529747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47">
        <f>(D40-G40)*10000*C40/1000000</f>
        <v>0</v>
      </c>
      <c r="I40" s="47">
        <f>E40-H40</f>
        <v>1.83</v>
      </c>
      <c r="J40" s="47">
        <v>0.03</v>
      </c>
      <c r="K40" s="47">
        <f>J40</f>
        <v>0.03</v>
      </c>
      <c r="L40" s="222">
        <f t="shared" si="12"/>
        <v>100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180.59</v>
      </c>
      <c r="H41" s="47">
        <f>(D41-G41)*10000*C41/1000000</f>
        <v>6.3999999999941794E-3</v>
      </c>
      <c r="I41" s="47">
        <f>E41-H41</f>
        <v>1.0136000000000058</v>
      </c>
      <c r="J41" s="47">
        <v>0.03</v>
      </c>
      <c r="K41" s="201">
        <f>J41</f>
        <v>0.03</v>
      </c>
      <c r="L41" s="222">
        <f t="shared" si="12"/>
        <v>99.372549019608414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4.6299999999990293E-2</v>
      </c>
      <c r="I42" s="215">
        <f>SUM(I39:I41)</f>
        <v>3.9937000000000094</v>
      </c>
      <c r="J42" s="215"/>
      <c r="K42" s="215"/>
      <c r="L42" s="230">
        <f>I42*100/E42</f>
        <v>98.853960396039824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</v>
      </c>
      <c r="H44" s="47">
        <f>(D44-G44)*10000*C44/1000000</f>
        <v>0.26680000000000376</v>
      </c>
      <c r="I44" s="47">
        <f>E44-H44</f>
        <v>0.81319999999999637</v>
      </c>
      <c r="J44" s="47">
        <v>0.1</v>
      </c>
      <c r="K44" s="207">
        <f t="shared" ref="K44" si="14">J44</f>
        <v>0.1</v>
      </c>
      <c r="L44" s="222">
        <f t="shared" ref="L44:L46" si="15">I44*100/E44</f>
        <v>75.296296296295949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176.8</v>
      </c>
      <c r="H45" s="47">
        <f>(D45-G45)*10000*C45/1000000</f>
        <v>0.12559999999999286</v>
      </c>
      <c r="I45" s="47">
        <f>E45-H45</f>
        <v>1.2844000000000071</v>
      </c>
      <c r="J45" s="47">
        <v>0.1</v>
      </c>
      <c r="K45" s="207">
        <f>J45</f>
        <v>0.1</v>
      </c>
      <c r="L45" s="222">
        <f t="shared" si="15"/>
        <v>91.092198581560794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175.26</v>
      </c>
      <c r="H46" s="47">
        <f t="shared" ref="H46" si="16">(D46-G46)*10000*C46/1000000</f>
        <v>-5.5999999999949068E-3</v>
      </c>
      <c r="I46" s="47">
        <f>E46-H46</f>
        <v>1.1755999999999949</v>
      </c>
      <c r="J46" s="47">
        <v>0.2</v>
      </c>
      <c r="K46" s="207">
        <f>J46</f>
        <v>0.2</v>
      </c>
      <c r="L46" s="222">
        <f t="shared" si="15"/>
        <v>100.47863247863205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0.38680000000000175</v>
      </c>
      <c r="I47" s="295">
        <f>SUM(I44:I46)</f>
        <v>3.2731999999999983</v>
      </c>
      <c r="J47" s="215"/>
      <c r="K47" s="297"/>
      <c r="L47" s="230">
        <f>I47*100/E47</f>
        <v>89.431693989070993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212.24</v>
      </c>
      <c r="H50" s="47">
        <v>0.4</v>
      </c>
      <c r="I50" s="47">
        <f>E50-H50</f>
        <v>2.0700000000000003</v>
      </c>
      <c r="J50" s="47">
        <v>0.15</v>
      </c>
      <c r="K50" s="47">
        <f t="shared" ref="K50:K52" si="18">J50</f>
        <v>0.15</v>
      </c>
      <c r="L50" s="222">
        <f t="shared" ref="L50:L60" si="19">I50*100/E50</f>
        <v>83.805668016194332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195.53</v>
      </c>
      <c r="H51" s="47">
        <f>(D51-G51)*10000*C51/1000000</f>
        <v>-1.5900000000000601E-2</v>
      </c>
      <c r="I51" s="47">
        <f>E51-H51</f>
        <v>1.3159000000000007</v>
      </c>
      <c r="J51" s="47">
        <v>0.15</v>
      </c>
      <c r="K51" s="47">
        <f>J51</f>
        <v>0.15</v>
      </c>
      <c r="L51" s="222">
        <f t="shared" si="19"/>
        <v>101.22307692307696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191.57</v>
      </c>
      <c r="H52" s="47">
        <v>0.17</v>
      </c>
      <c r="I52" s="47">
        <f>E52-H52</f>
        <v>1.57</v>
      </c>
      <c r="J52" s="47">
        <v>0.15</v>
      </c>
      <c r="K52" s="47">
        <f t="shared" si="18"/>
        <v>0.15</v>
      </c>
      <c r="L52" s="222">
        <f>I52*100/E52</f>
        <v>90.229885057471265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189.51</v>
      </c>
      <c r="H53" s="47">
        <f>(D53-G53)*10000*C53/1000000</f>
        <v>-3.5299999999967899E-2</v>
      </c>
      <c r="I53" s="47">
        <f>E53-H53</f>
        <v>1.9652999999999679</v>
      </c>
      <c r="J53" s="47">
        <v>0.25</v>
      </c>
      <c r="K53" s="47">
        <f>J53</f>
        <v>0.25</v>
      </c>
      <c r="L53" s="222">
        <f t="shared" si="19"/>
        <v>101.82901554403979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185.86</v>
      </c>
      <c r="H54" s="47">
        <v>7.0000000000000007E-2</v>
      </c>
      <c r="I54" s="47">
        <f>E54-H54</f>
        <v>1</v>
      </c>
      <c r="J54" s="47">
        <v>0.3</v>
      </c>
      <c r="K54" s="47">
        <f t="shared" ref="K54:K60" si="20">J54</f>
        <v>0.3</v>
      </c>
      <c r="L54" s="222">
        <f t="shared" si="19"/>
        <v>93.457943925233636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182.42</v>
      </c>
      <c r="H56" s="47">
        <f>(D56-G56)*10000*C56/1000000</f>
        <v>-1.799999999998363E-2</v>
      </c>
      <c r="I56" s="207">
        <f>E56-H56</f>
        <v>1.4879999999999836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</v>
      </c>
      <c r="H58" s="47">
        <f t="shared" si="22"/>
        <v>0</v>
      </c>
      <c r="I58" s="47">
        <f>E58-H58</f>
        <v>1.2</v>
      </c>
      <c r="J58" s="47">
        <v>0.4</v>
      </c>
      <c r="K58" s="47">
        <f t="shared" si="20"/>
        <v>0.4</v>
      </c>
      <c r="L58" s="222">
        <f t="shared" si="19"/>
        <v>100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163.05000000000001</v>
      </c>
      <c r="H59" s="47">
        <f t="shared" si="22"/>
        <v>-5.1000000000011599E-2</v>
      </c>
      <c r="I59" s="47">
        <f>E59-H59</f>
        <v>2.5510000000000117</v>
      </c>
      <c r="J59" s="47">
        <v>0.5</v>
      </c>
      <c r="K59" s="47">
        <f t="shared" si="20"/>
        <v>0.5</v>
      </c>
      <c r="L59" s="222">
        <f t="shared" si="19"/>
        <v>102.04000000000046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160.44999999999999</v>
      </c>
      <c r="H60" s="47">
        <f t="shared" si="22"/>
        <v>-0.27299999999999558</v>
      </c>
      <c r="I60" s="47">
        <f>E60-H60</f>
        <v>1.5529999999999955</v>
      </c>
      <c r="J60" s="47">
        <v>0.6</v>
      </c>
      <c r="K60" s="47">
        <f t="shared" si="20"/>
        <v>0.6</v>
      </c>
      <c r="L60" s="222">
        <f t="shared" si="19"/>
        <v>121.32812499999964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0.24100000000004607</v>
      </c>
      <c r="I61" s="215">
        <f>I50+I51+I52+I53+I54+I56+I57+I58+I59+I60+I49</f>
        <v>15.848999999999952</v>
      </c>
      <c r="J61" s="215"/>
      <c r="K61" s="316"/>
      <c r="L61" s="230">
        <f>I61*100/E61</f>
        <v>98.502175264138927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217.93</v>
      </c>
      <c r="H63" s="47">
        <f t="shared" ref="H63" si="24">(D63-G63)*10000*C63/1000000</f>
        <v>-2.2029000000000836E-2</v>
      </c>
      <c r="I63" s="47">
        <f>E63-H63</f>
        <v>1.1420290000000008</v>
      </c>
      <c r="J63" s="47">
        <v>0.08</v>
      </c>
      <c r="K63" s="47">
        <f>J63</f>
        <v>0.08</v>
      </c>
      <c r="L63" s="222">
        <f t="shared" ref="L63:L68" si="25">I63*100/E63</f>
        <v>101.96687500000007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211.44499999999999</v>
      </c>
      <c r="H64" s="47">
        <v>0.05</v>
      </c>
      <c r="I64" s="47">
        <f>E64-H64</f>
        <v>2.16</v>
      </c>
      <c r="J64" s="47">
        <v>0.08</v>
      </c>
      <c r="K64" s="47">
        <f>J64</f>
        <v>0.08</v>
      </c>
      <c r="L64" s="222">
        <f t="shared" si="25"/>
        <v>97.737556561085981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189.15</v>
      </c>
      <c r="H65" s="207">
        <v>0.05</v>
      </c>
      <c r="I65" s="47">
        <f>E65-H65</f>
        <v>1.53</v>
      </c>
      <c r="J65" s="47">
        <v>0.06</v>
      </c>
      <c r="K65" s="47">
        <f>J65</f>
        <v>0.06</v>
      </c>
      <c r="L65" s="222">
        <f t="shared" si="25"/>
        <v>96.835443037974684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184.46</v>
      </c>
      <c r="H66" s="207">
        <v>0.04</v>
      </c>
      <c r="I66" s="47">
        <f>E66-H66</f>
        <v>1.39</v>
      </c>
      <c r="J66" s="47">
        <v>0.1</v>
      </c>
      <c r="K66" s="47">
        <f>J66</f>
        <v>0.1</v>
      </c>
      <c r="L66" s="222">
        <f t="shared" si="25"/>
        <v>97.202797202797214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98.01</v>
      </c>
      <c r="H68" s="47">
        <f>(D68-G68)*10000*C68/1000000</f>
        <v>-4.9920000000007798E-2</v>
      </c>
      <c r="I68" s="47">
        <f>E68-H68</f>
        <v>2.5499200000000077</v>
      </c>
      <c r="J68" s="47">
        <v>0.15</v>
      </c>
      <c r="K68" s="47">
        <f>J68</f>
        <v>0.15</v>
      </c>
      <c r="L68" s="222">
        <f t="shared" si="25"/>
        <v>101.99680000000032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160.06</v>
      </c>
      <c r="H69" s="47">
        <f>(D69-G69)*10000*100/1000000</f>
        <v>1.4000000000000057</v>
      </c>
      <c r="I69" s="47">
        <f>E69-H69</f>
        <v>1.1999999999999944</v>
      </c>
      <c r="J69" s="47">
        <v>0</v>
      </c>
      <c r="K69" s="47">
        <f t="shared" ref="K69" si="26">J69</f>
        <v>0</v>
      </c>
      <c r="L69" s="222">
        <f>I69*100/E69</f>
        <v>46.15384615384594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1.4680509999999973</v>
      </c>
      <c r="I70" s="215">
        <f>I69+I68+I66+I65+I64+I63</f>
        <v>9.9719490000000022</v>
      </c>
      <c r="J70" s="215"/>
      <c r="K70" s="215"/>
      <c r="L70" s="230">
        <f>I70*100/E70</f>
        <v>87.167386363636368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168.42</v>
      </c>
      <c r="H73" s="47">
        <f>(D73-G73)*10000*C73/1000000</f>
        <v>0.83600000000005248</v>
      </c>
      <c r="I73" s="47">
        <f t="shared" ref="I73:I82" si="29">E73-H73</f>
        <v>3.9639999999999471</v>
      </c>
      <c r="J73" s="47">
        <v>0</v>
      </c>
      <c r="K73" s="47">
        <f>J73</f>
        <v>0</v>
      </c>
      <c r="L73" s="222">
        <f t="shared" ref="L73:L82" si="30">I73*100/E73</f>
        <v>82.583333333332234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158.54</v>
      </c>
      <c r="H74" s="47">
        <f t="shared" ref="H74:H82" si="31">(D74-G74)*10000*C74/1000000</f>
        <v>0.42320000000000735</v>
      </c>
      <c r="I74" s="47">
        <f t="shared" si="29"/>
        <v>0.85679999999999268</v>
      </c>
      <c r="J74" s="47">
        <v>0.06</v>
      </c>
      <c r="K74" s="203">
        <v>0.06</v>
      </c>
      <c r="L74" s="222">
        <f t="shared" si="30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157.52000000000001</v>
      </c>
      <c r="H75" s="47">
        <f t="shared" si="31"/>
        <v>0.4836000000000007</v>
      </c>
      <c r="I75" s="47">
        <f t="shared" si="29"/>
        <v>0.53639999999999932</v>
      </c>
      <c r="J75" s="47">
        <v>7.0000000000000007E-2</v>
      </c>
      <c r="K75" s="203">
        <v>7.0000000000000007E-2</v>
      </c>
      <c r="L75" s="222">
        <f t="shared" si="30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203">
        <v>0.09</v>
      </c>
      <c r="L76" s="222">
        <f t="shared" si="30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203">
        <v>0.09</v>
      </c>
      <c r="L77" s="222">
        <f t="shared" si="30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154.94999999999999</v>
      </c>
      <c r="H78" s="47">
        <f>(D78-G78)*10000*C78/1000000</f>
        <v>0.69</v>
      </c>
      <c r="I78" s="47">
        <f t="shared" si="29"/>
        <v>0.52</v>
      </c>
      <c r="J78" s="47">
        <v>0.01</v>
      </c>
      <c r="K78" s="203">
        <v>0.01</v>
      </c>
      <c r="L78" s="222">
        <f t="shared" si="30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</v>
      </c>
      <c r="H80" s="47">
        <f t="shared" si="31"/>
        <v>0.30600000000002608</v>
      </c>
      <c r="I80" s="47">
        <f t="shared" si="29"/>
        <v>3.3339999999999739</v>
      </c>
      <c r="J80" s="47">
        <v>8.9999999999999993E-3</v>
      </c>
      <c r="K80" s="47">
        <v>0.01</v>
      </c>
      <c r="L80" s="222">
        <f t="shared" si="30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158.80000000000001</v>
      </c>
      <c r="H81" s="47">
        <f t="shared" si="31"/>
        <v>0.13799999999999213</v>
      </c>
      <c r="I81" s="47">
        <f t="shared" si="29"/>
        <v>0.88200000000000789</v>
      </c>
      <c r="J81" s="47">
        <v>1.2E-2</v>
      </c>
      <c r="K81" s="47">
        <v>1.2E-2</v>
      </c>
      <c r="L81" s="222">
        <f t="shared" si="30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160.28</v>
      </c>
      <c r="H82" s="47">
        <f t="shared" si="31"/>
        <v>0.1363999999999993</v>
      </c>
      <c r="I82" s="47">
        <f t="shared" si="29"/>
        <v>1.2336000000000009</v>
      </c>
      <c r="J82" s="47">
        <v>1.6E-2</v>
      </c>
      <c r="K82" s="47">
        <v>1.6E-2</v>
      </c>
      <c r="L82" s="222">
        <f t="shared" si="30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3.946200000000089</v>
      </c>
      <c r="I83" s="215">
        <f>SUM(I73:I82)</f>
        <v>13.773799999999911</v>
      </c>
      <c r="J83" s="217"/>
      <c r="K83" s="218"/>
      <c r="L83" s="230">
        <f>I83*100/E83</f>
        <v>77.73024830699724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150.52000000000001</v>
      </c>
      <c r="H85" s="47">
        <f>(D85-G85)*10000*C85/1000000</f>
        <v>1.0711799999999945</v>
      </c>
      <c r="I85" s="47">
        <f>E85-H85</f>
        <v>0.34882000000000546</v>
      </c>
      <c r="J85" s="275">
        <v>0</v>
      </c>
      <c r="K85" s="275">
        <f t="shared" ref="K85" si="32">J85</f>
        <v>0</v>
      </c>
      <c r="L85" s="222">
        <f t="shared" ref="L85:L87" si="33">I85*100/E85</f>
        <v>24.564788732394753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159.85</v>
      </c>
      <c r="H87" s="47">
        <f>(D87-G87)*10000*C87/1000000</f>
        <v>0.10800000000000409</v>
      </c>
      <c r="I87" s="47">
        <f>E87-H87</f>
        <v>1.3419999999999959</v>
      </c>
      <c r="J87" s="275">
        <v>0.01</v>
      </c>
      <c r="K87" s="335">
        <f>J87</f>
        <v>0.01</v>
      </c>
      <c r="L87" s="222">
        <f t="shared" si="33"/>
        <v>92.551724137930762</v>
      </c>
      <c r="M87" s="336">
        <v>0.01</v>
      </c>
      <c r="N87" s="18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47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E93+E94</f>
        <v>2.74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8.7540798000001132</v>
      </c>
      <c r="I100" s="215">
        <f>I21+I26+I37+I42+I47+I61+I70+I83+I85+I87</f>
        <v>120.55992019999988</v>
      </c>
      <c r="J100" s="215"/>
      <c r="K100" s="215"/>
      <c r="L100" s="215">
        <f>I100*100/E100</f>
        <v>93.230369642884682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56">
        <v>0.02</v>
      </c>
      <c r="K102" s="356">
        <f>J102</f>
        <v>0.02</v>
      </c>
      <c r="L102" s="222">
        <f t="shared" ref="L102:L104" si="35">I102*100/E102</f>
        <v>61.078838174274502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169.35</v>
      </c>
      <c r="H103" s="47">
        <f>(D103-G103)*10000*C103/1000000</f>
        <v>0.50850000000001927</v>
      </c>
      <c r="I103" s="47">
        <f>E103-H103</f>
        <v>3.5514999999999803</v>
      </c>
      <c r="J103" s="191">
        <v>7.0000000000000007E-2</v>
      </c>
      <c r="K103" s="191">
        <f>J103</f>
        <v>7.0000000000000007E-2</v>
      </c>
      <c r="L103" s="222">
        <f t="shared" si="35"/>
        <v>87.475369458127602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2.2907000000000015</v>
      </c>
      <c r="I105" s="215">
        <f>SUM(I102:I104)</f>
        <v>5.1792999999999978</v>
      </c>
      <c r="J105" s="215"/>
      <c r="K105" s="215"/>
      <c r="L105" s="361">
        <f>I105*100/E105</f>
        <v>69.334672021418996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1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14 травня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176.88</v>
      </c>
      <c r="H11" s="27">
        <f>Лист1!H11</f>
        <v>0.37895280000001436</v>
      </c>
      <c r="I11" s="27">
        <f>E11-H11</f>
        <v>7.8610471999999856</v>
      </c>
      <c r="J11" s="27">
        <f>Лист1!J11</f>
        <v>0.35</v>
      </c>
      <c r="K11" s="27">
        <f>J11</f>
        <v>0.35</v>
      </c>
      <c r="L11" s="28">
        <f t="shared" ref="L11:L20" si="0">I11*100/E11</f>
        <v>95.401058252427006</v>
      </c>
      <c r="M11" s="154">
        <v>0.35</v>
      </c>
      <c r="N11" s="167"/>
      <c r="O11" s="167">
        <f>G11-D11</f>
        <v>-0.12000000000000455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0.97</v>
      </c>
      <c r="K12" s="27">
        <f t="shared" ref="K12:K20" si="3">J12</f>
        <v>0.97</v>
      </c>
      <c r="L12" s="28">
        <f t="shared" si="0"/>
        <v>100.697674418605</v>
      </c>
      <c r="M12" s="154">
        <v>0.8</v>
      </c>
      <c r="N12" s="167"/>
      <c r="O12" s="167">
        <f t="shared" ref="O12:O75" si="4">G12-D12</f>
        <v>2.0000000000010232E-2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164.03</v>
      </c>
      <c r="H13" s="27">
        <f>Лист1!H13</f>
        <v>-6.6000000000002501E-2</v>
      </c>
      <c r="I13" s="27">
        <f t="shared" si="2"/>
        <v>1.5660000000000025</v>
      </c>
      <c r="J13" s="27">
        <f>Лист1!J13</f>
        <v>1.1000000000000001</v>
      </c>
      <c r="K13" s="27">
        <f>J13</f>
        <v>1.1000000000000001</v>
      </c>
      <c r="L13" s="28">
        <f t="shared" si="0"/>
        <v>104.40000000000016</v>
      </c>
      <c r="M13" s="154">
        <v>0.95</v>
      </c>
      <c r="N13" s="167"/>
      <c r="O13" s="167">
        <f t="shared" si="4"/>
        <v>3.0000000000001137E-2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157.62</v>
      </c>
      <c r="H14" s="27">
        <f>Лист1!H14</f>
        <v>-0.64610400000002444</v>
      </c>
      <c r="I14" s="27">
        <f t="shared" si="2"/>
        <v>17.606104000000027</v>
      </c>
      <c r="J14" s="27">
        <f>Лист1!J14</f>
        <v>2</v>
      </c>
      <c r="K14" s="27">
        <f t="shared" si="3"/>
        <v>2</v>
      </c>
      <c r="L14" s="28">
        <f t="shared" si="0"/>
        <v>103.80957547169827</v>
      </c>
      <c r="M14" s="154">
        <v>1.5</v>
      </c>
      <c r="N14" s="167"/>
      <c r="O14" s="167">
        <f t="shared" si="4"/>
        <v>0.12000000000000455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144.43</v>
      </c>
      <c r="H15" s="27">
        <f>Лист1!H15</f>
        <v>-4.9500000000001876E-2</v>
      </c>
      <c r="I15" s="27">
        <f t="shared" si="2"/>
        <v>2.4695000000000018</v>
      </c>
      <c r="J15" s="27">
        <f>Лист1!J15</f>
        <v>2</v>
      </c>
      <c r="K15" s="27">
        <f t="shared" si="3"/>
        <v>2</v>
      </c>
      <c r="L15" s="28">
        <f t="shared" si="0"/>
        <v>102.04545454545463</v>
      </c>
      <c r="M15" s="154">
        <v>1.7</v>
      </c>
      <c r="N15" s="167"/>
      <c r="O15" s="167">
        <f t="shared" si="4"/>
        <v>3.0000000000001137E-2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2</v>
      </c>
      <c r="K16" s="27">
        <f t="shared" si="3"/>
        <v>2</v>
      </c>
      <c r="L16" s="28">
        <f t="shared" si="0"/>
        <v>100</v>
      </c>
      <c r="M16" s="154">
        <v>1.8</v>
      </c>
      <c r="N16" s="167"/>
      <c r="O16" s="167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</v>
      </c>
      <c r="H17" s="27">
        <f>Лист1!H17</f>
        <v>0.32699999999998142</v>
      </c>
      <c r="I17" s="27">
        <f t="shared" si="2"/>
        <v>2.9430000000000187</v>
      </c>
      <c r="J17" s="27">
        <f>Лист1!J17</f>
        <v>2.25</v>
      </c>
      <c r="K17" s="27">
        <f t="shared" si="3"/>
        <v>2.25</v>
      </c>
      <c r="L17" s="28">
        <f t="shared" si="0"/>
        <v>90.000000000000583</v>
      </c>
      <c r="M17" s="154">
        <v>2.25</v>
      </c>
      <c r="N17" s="167"/>
      <c r="O17" s="167">
        <f t="shared" si="4"/>
        <v>-9.9999999999994316E-2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</v>
      </c>
      <c r="H18" s="27">
        <f>Лист1!H18</f>
        <v>7.000000000000596E-2</v>
      </c>
      <c r="I18" s="27">
        <f t="shared" si="2"/>
        <v>1.6799999999999939</v>
      </c>
      <c r="J18" s="27">
        <f>Лист1!J18</f>
        <v>3.17</v>
      </c>
      <c r="K18" s="27">
        <f t="shared" si="3"/>
        <v>3.17</v>
      </c>
      <c r="L18" s="28">
        <f t="shared" si="0"/>
        <v>95.999999999999659</v>
      </c>
      <c r="M18" s="154">
        <v>2.2999999999999998</v>
      </c>
      <c r="N18" s="167"/>
      <c r="O18" s="167">
        <f t="shared" si="4"/>
        <v>-0.10000000000000853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113.86</v>
      </c>
      <c r="H19" s="27">
        <f>Лист1!H19</f>
        <v>0.25520000000003989</v>
      </c>
      <c r="I19" s="27">
        <f t="shared" si="2"/>
        <v>15.44479999999996</v>
      </c>
      <c r="J19" s="27">
        <f>Лист1!J19</f>
        <v>2.7</v>
      </c>
      <c r="K19" s="27">
        <f>J19</f>
        <v>2.7</v>
      </c>
      <c r="L19" s="28">
        <f t="shared" si="0"/>
        <v>98.374522292993376</v>
      </c>
      <c r="M19" s="154">
        <v>2.4500000000000002</v>
      </c>
      <c r="N19" s="167"/>
      <c r="O19" s="167">
        <f t="shared" si="4"/>
        <v>-4.0000000000006253E-2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99.76</v>
      </c>
      <c r="H20" s="27">
        <f>Лист1!H20</f>
        <v>8.4999999999995163E-2</v>
      </c>
      <c r="I20" s="27">
        <f t="shared" si="2"/>
        <v>3.6650000000000049</v>
      </c>
      <c r="J20" s="27">
        <f>Лист1!J20</f>
        <v>2</v>
      </c>
      <c r="K20" s="27">
        <f t="shared" si="3"/>
        <v>2</v>
      </c>
      <c r="L20" s="28">
        <f t="shared" si="0"/>
        <v>97.733333333333476</v>
      </c>
      <c r="M20" s="154">
        <v>2.5</v>
      </c>
      <c r="N20" s="167"/>
      <c r="O20" s="167">
        <f t="shared" si="4"/>
        <v>-4.9999999999997158E-2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0.33054879999999565</v>
      </c>
      <c r="I21" s="38">
        <f>SUM(I11:I20)</f>
        <v>58.259451200000008</v>
      </c>
      <c r="J21" s="37"/>
      <c r="K21" s="37"/>
      <c r="L21" s="181">
        <f>I21*100/E21</f>
        <v>99.435827274278907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4.2000000000000003E-2</v>
      </c>
      <c r="K23" s="171">
        <f>J23</f>
        <v>4.2000000000000003E-2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-1.35</v>
      </c>
      <c r="H25" s="27">
        <f>Лист1!H25</f>
        <v>0.85</v>
      </c>
      <c r="I25" s="27">
        <f>E25-H25</f>
        <v>0.65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-1.35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0.85</v>
      </c>
      <c r="I26" s="51">
        <f>I23+I24+I25</f>
        <v>3.57</v>
      </c>
      <c r="J26" s="51"/>
      <c r="K26" s="51"/>
      <c r="L26" s="181">
        <f>I26*100/E26</f>
        <v>80.769230769230774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191.65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3.9999999999992042E-2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</v>
      </c>
      <c r="H33" s="27">
        <f>Лист1!H33</f>
        <v>0</v>
      </c>
      <c r="I33" s="27">
        <f>E33-H33</f>
        <v>3.93</v>
      </c>
      <c r="J33" s="27">
        <f>Лист1!J33</f>
        <v>0.1</v>
      </c>
      <c r="K33" s="27">
        <f>J33</f>
        <v>0.1</v>
      </c>
      <c r="L33" s="28">
        <f t="shared" ref="L33:L35" si="9">I33*100/E33</f>
        <v>100</v>
      </c>
      <c r="M33" s="154">
        <v>0.21</v>
      </c>
      <c r="N33" s="167"/>
      <c r="O33" s="167">
        <f t="shared" si="4"/>
        <v>0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192.44</v>
      </c>
      <c r="H34" s="27">
        <f>Лист1!H34</f>
        <v>1.8000000000000686E-2</v>
      </c>
      <c r="I34" s="27">
        <f>E34-H34</f>
        <v>1.0519999999999994</v>
      </c>
      <c r="J34" s="27">
        <f>Лист1!J34</f>
        <v>0.01</v>
      </c>
      <c r="K34" s="27">
        <f>J34</f>
        <v>0.01</v>
      </c>
      <c r="L34" s="28">
        <f t="shared" si="9"/>
        <v>98.317757009345726</v>
      </c>
      <c r="M34" s="154">
        <v>0.01</v>
      </c>
      <c r="N34" s="167"/>
      <c r="O34" s="167">
        <f t="shared" si="4"/>
        <v>-6.0000000000002274E-2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179.11</v>
      </c>
      <c r="H35" s="27">
        <f>Лист1!H35</f>
        <v>-3.0000000000057979E-3</v>
      </c>
      <c r="I35" s="27">
        <f>E35-H35</f>
        <v>1.7530000000000059</v>
      </c>
      <c r="J35" s="27">
        <f>Лист1!J35</f>
        <v>0.12</v>
      </c>
      <c r="K35" s="27">
        <f>J35</f>
        <v>0.12</v>
      </c>
      <c r="L35" s="28">
        <f t="shared" si="9"/>
        <v>100.1714285714289</v>
      </c>
      <c r="M35" s="154">
        <v>0.22</v>
      </c>
      <c r="N35" s="167"/>
      <c r="O35" s="167">
        <f t="shared" si="4"/>
        <v>1.0000000000019327E-2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174.06</v>
      </c>
      <c r="H36" s="27">
        <f>Лист1!H36</f>
        <v>-9.0000000000003428E-3</v>
      </c>
      <c r="I36" s="27">
        <f>E36-H36</f>
        <v>1.0390000000000004</v>
      </c>
      <c r="J36" s="27">
        <f>Лист1!J36</f>
        <v>0.14000000000000001</v>
      </c>
      <c r="K36" s="65">
        <f>J36</f>
        <v>0.14000000000000001</v>
      </c>
      <c r="L36" s="28">
        <f>I36*100/E36</f>
        <v>100.87378640776701</v>
      </c>
      <c r="M36" s="154">
        <v>0.26</v>
      </c>
      <c r="N36" s="167"/>
      <c r="O36" s="167">
        <f t="shared" si="4"/>
        <v>3.0000000000001137E-2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0.30599999999999461</v>
      </c>
      <c r="I37" s="38">
        <f>I30+I31+I33+I34+I35+I36</f>
        <v>10.174000000000005</v>
      </c>
      <c r="J37" s="38"/>
      <c r="K37" s="38"/>
      <c r="L37" s="181">
        <f>I37*100/E37</f>
        <v>97.080152671755769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189.43</v>
      </c>
      <c r="H39" s="27">
        <f>Лист1!H39</f>
        <v>3.9899999999996112E-2</v>
      </c>
      <c r="I39" s="27">
        <f>E39-H39</f>
        <v>1.1501000000000039</v>
      </c>
      <c r="J39" s="27">
        <f>Лист1!J39</f>
        <v>0.03</v>
      </c>
      <c r="K39" s="27">
        <f>J39</f>
        <v>0.03</v>
      </c>
      <c r="L39" s="28">
        <f t="shared" ref="L39:L41" si="11">I39*100/E39</f>
        <v>96.647058823529747</v>
      </c>
      <c r="M39" s="154">
        <v>0.05</v>
      </c>
      <c r="N39" s="167"/>
      <c r="O39" s="167">
        <f t="shared" si="4"/>
        <v>-6.9999999999993179E-2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0.03</v>
      </c>
      <c r="K40" s="27">
        <f>J40</f>
        <v>0.03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180.59</v>
      </c>
      <c r="H41" s="27">
        <f>Лист1!H41</f>
        <v>6.3999999999941794E-3</v>
      </c>
      <c r="I41" s="27">
        <f>E41-H41</f>
        <v>1.0136000000000058</v>
      </c>
      <c r="J41" s="27">
        <f>Лист1!J41</f>
        <v>0.03</v>
      </c>
      <c r="K41" s="65">
        <f>J41</f>
        <v>0.03</v>
      </c>
      <c r="L41" s="28">
        <f t="shared" si="11"/>
        <v>99.372549019608414</v>
      </c>
      <c r="M41" s="154">
        <v>0.06</v>
      </c>
      <c r="N41" s="167"/>
      <c r="O41" s="167">
        <f t="shared" si="4"/>
        <v>-9.9999999999909051E-3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4.6299999999990293E-2</v>
      </c>
      <c r="I42" s="38">
        <f>SUM(I39:I41)</f>
        <v>3.9937000000000094</v>
      </c>
      <c r="J42" s="38"/>
      <c r="K42" s="38"/>
      <c r="L42" s="181">
        <f>I42*100/E42</f>
        <v>98.853960396039824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</v>
      </c>
      <c r="H44" s="27">
        <f>Лист1!H44</f>
        <v>0.26680000000000376</v>
      </c>
      <c r="I44" s="27">
        <f>E44-H44</f>
        <v>0.81319999999999637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75.296296296295949</v>
      </c>
      <c r="M44" s="172">
        <v>0.04</v>
      </c>
      <c r="N44" s="167"/>
      <c r="O44" s="167">
        <f t="shared" si="4"/>
        <v>-0.40000000000000568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176.8</v>
      </c>
      <c r="H45" s="27">
        <f>Лист1!H45</f>
        <v>0.12559999999999286</v>
      </c>
      <c r="I45" s="27">
        <f>E45-H45</f>
        <v>1.2844000000000071</v>
      </c>
      <c r="J45" s="27">
        <f>Лист1!J45</f>
        <v>0.1</v>
      </c>
      <c r="K45" s="59">
        <f>J45</f>
        <v>0.1</v>
      </c>
      <c r="L45" s="28">
        <f t="shared" si="14"/>
        <v>91.092198581560794</v>
      </c>
      <c r="M45" s="172">
        <v>0.05</v>
      </c>
      <c r="N45" s="167"/>
      <c r="O45" s="167">
        <f t="shared" si="4"/>
        <v>-0.19999999999998863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175.26</v>
      </c>
      <c r="H46" s="27">
        <f>Лист1!H46</f>
        <v>-5.5999999999949068E-3</v>
      </c>
      <c r="I46" s="27">
        <f>E46-H46</f>
        <v>1.1755999999999949</v>
      </c>
      <c r="J46" s="27">
        <f>Лист1!J46</f>
        <v>0.2</v>
      </c>
      <c r="K46" s="59">
        <f>J46</f>
        <v>0.2</v>
      </c>
      <c r="L46" s="28">
        <f t="shared" si="14"/>
        <v>100.47863247863205</v>
      </c>
      <c r="M46" s="172">
        <v>0.06</v>
      </c>
      <c r="N46" s="167"/>
      <c r="O46" s="167">
        <f t="shared" si="4"/>
        <v>9.9999999999909051E-3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0.38680000000000175</v>
      </c>
      <c r="I47" s="73">
        <f>SUM(I44:I46)</f>
        <v>3.2731999999999983</v>
      </c>
      <c r="J47" s="38"/>
      <c r="K47" s="76"/>
      <c r="L47" s="181">
        <f>I47*100/E47</f>
        <v>89.431693989070993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212.24</v>
      </c>
      <c r="H50" s="27">
        <f>Лист1!H50</f>
        <v>0.4</v>
      </c>
      <c r="I50" s="27">
        <f>E50-H50</f>
        <v>2.0700000000000003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83.805668016194332</v>
      </c>
      <c r="M50" s="154">
        <v>0.1</v>
      </c>
      <c r="N50" s="167"/>
      <c r="O50" s="167">
        <f t="shared" si="4"/>
        <v>-0.25999999999999091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195.53</v>
      </c>
      <c r="H51" s="27">
        <f>Лист1!H51</f>
        <v>-1.5900000000000601E-2</v>
      </c>
      <c r="I51" s="27">
        <f t="shared" ref="I51:I60" si="18">E51-H51</f>
        <v>1.3159000000000007</v>
      </c>
      <c r="J51" s="27">
        <f>Лист1!J51</f>
        <v>0.15</v>
      </c>
      <c r="K51" s="27">
        <f>J51</f>
        <v>0.15</v>
      </c>
      <c r="L51" s="28">
        <f t="shared" si="17"/>
        <v>101.22307692307696</v>
      </c>
      <c r="M51" s="154">
        <v>0.15</v>
      </c>
      <c r="N51" s="167"/>
      <c r="O51" s="167">
        <f t="shared" si="4"/>
        <v>3.0000000000001137E-2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191.57</v>
      </c>
      <c r="H52" s="27">
        <f>Лист1!H52</f>
        <v>0.17</v>
      </c>
      <c r="I52" s="27">
        <f t="shared" si="18"/>
        <v>1.57</v>
      </c>
      <c r="J52" s="27">
        <f>Лист1!J52</f>
        <v>0.15</v>
      </c>
      <c r="K52" s="27">
        <f t="shared" si="16"/>
        <v>0.15</v>
      </c>
      <c r="L52" s="28">
        <f t="shared" si="17"/>
        <v>90.229885057471265</v>
      </c>
      <c r="M52" s="154">
        <v>0.15</v>
      </c>
      <c r="N52" s="167"/>
      <c r="O52" s="167">
        <f t="shared" si="4"/>
        <v>-0.12999999999999545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189.51</v>
      </c>
      <c r="H53" s="27">
        <f>Лист1!H53</f>
        <v>-3.5299999999967899E-2</v>
      </c>
      <c r="I53" s="27">
        <f t="shared" si="18"/>
        <v>1.9652999999999679</v>
      </c>
      <c r="J53" s="27">
        <f>Лист1!J53</f>
        <v>0.25</v>
      </c>
      <c r="K53" s="27">
        <f>J53</f>
        <v>0.25</v>
      </c>
      <c r="L53" s="28">
        <f t="shared" si="17"/>
        <v>101.82901554403979</v>
      </c>
      <c r="M53" s="154">
        <v>0.2</v>
      </c>
      <c r="N53" s="167"/>
      <c r="O53" s="167">
        <f t="shared" si="4"/>
        <v>9.9999999999909051E-3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185.86</v>
      </c>
      <c r="H55" s="59">
        <f>Лист1!H54</f>
        <v>7.0000000000000007E-2</v>
      </c>
      <c r="I55" s="59">
        <f t="shared" si="18"/>
        <v>1</v>
      </c>
      <c r="J55" s="59">
        <f>Лист1!J54</f>
        <v>0.3</v>
      </c>
      <c r="K55" s="59">
        <f t="shared" ref="K55:K60" si="20">J55</f>
        <v>0.3</v>
      </c>
      <c r="L55" s="179">
        <f t="shared" si="17"/>
        <v>93.457943925233636</v>
      </c>
      <c r="M55" s="180">
        <v>0.25</v>
      </c>
      <c r="N55" s="167"/>
      <c r="O55" s="167">
        <f t="shared" si="4"/>
        <v>-0.13999999999998636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182.42</v>
      </c>
      <c r="H56" s="27">
        <f>Лист1!H56</f>
        <v>-1.799999999998363E-2</v>
      </c>
      <c r="I56" s="27">
        <f t="shared" si="18"/>
        <v>1.4879999999999836</v>
      </c>
      <c r="J56" s="27">
        <f>Лист1!J56</f>
        <v>0.3</v>
      </c>
      <c r="K56" s="27">
        <f>J56</f>
        <v>0.3</v>
      </c>
      <c r="L56" s="28">
        <f t="shared" si="17"/>
        <v>101.22448979591725</v>
      </c>
      <c r="M56" s="154">
        <v>0.3</v>
      </c>
      <c r="N56" s="167"/>
      <c r="O56" s="167">
        <f t="shared" si="4"/>
        <v>1.999999999998181E-2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</v>
      </c>
      <c r="H58" s="27">
        <f>Лист1!H58</f>
        <v>0</v>
      </c>
      <c r="I58" s="27">
        <f t="shared" si="18"/>
        <v>1.2</v>
      </c>
      <c r="J58" s="27">
        <f>Лист1!J58</f>
        <v>0.4</v>
      </c>
      <c r="K58" s="27">
        <f t="shared" si="20"/>
        <v>0.4</v>
      </c>
      <c r="L58" s="28">
        <f t="shared" si="17"/>
        <v>100</v>
      </c>
      <c r="M58" s="154">
        <v>0.4</v>
      </c>
      <c r="N58" s="167"/>
      <c r="O58" s="167">
        <f t="shared" si="4"/>
        <v>0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163.05000000000001</v>
      </c>
      <c r="H59" s="27">
        <f>Лист1!H59</f>
        <v>-5.1000000000011599E-2</v>
      </c>
      <c r="I59" s="27">
        <f t="shared" si="18"/>
        <v>2.5510000000000117</v>
      </c>
      <c r="J59" s="27">
        <f>Лист1!J59</f>
        <v>0.5</v>
      </c>
      <c r="K59" s="27">
        <f t="shared" si="20"/>
        <v>0.5</v>
      </c>
      <c r="L59" s="28">
        <f t="shared" si="17"/>
        <v>102.04000000000046</v>
      </c>
      <c r="M59" s="154">
        <v>0.45</v>
      </c>
      <c r="N59" s="167"/>
      <c r="O59" s="167">
        <f t="shared" si="4"/>
        <v>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160.44999999999999</v>
      </c>
      <c r="H60" s="27">
        <f>Лист1!H60</f>
        <v>-0.27299999999999558</v>
      </c>
      <c r="I60" s="27">
        <f t="shared" si="18"/>
        <v>1.5529999999999955</v>
      </c>
      <c r="J60" s="27">
        <f>Лист1!J60</f>
        <v>0.6</v>
      </c>
      <c r="K60" s="65">
        <f t="shared" si="20"/>
        <v>0.6</v>
      </c>
      <c r="L60" s="28">
        <f t="shared" si="17"/>
        <v>121.32812499999964</v>
      </c>
      <c r="M60" s="154">
        <v>0.5</v>
      </c>
      <c r="N60" s="167"/>
      <c r="O60" s="167">
        <f t="shared" si="4"/>
        <v>0.34999999999999432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0.24100000000004607</v>
      </c>
      <c r="I61" s="38">
        <f>I50+I51+I52+I53+I55+I56+I57+I58+I59+I60</f>
        <v>15.848999999999952</v>
      </c>
      <c r="J61" s="38"/>
      <c r="K61" s="90"/>
      <c r="L61" s="181">
        <f>I61*100/E61</f>
        <v>93.229411764705588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217.93</v>
      </c>
      <c r="H63" s="27">
        <f>Лист1!H63</f>
        <v>-2.2029000000000836E-2</v>
      </c>
      <c r="I63" s="27">
        <f>E63-H63</f>
        <v>1.1420290000000008</v>
      </c>
      <c r="J63" s="27">
        <f>Лист1!J63</f>
        <v>0.08</v>
      </c>
      <c r="K63" s="27">
        <f>J63</f>
        <v>0.08</v>
      </c>
      <c r="L63" s="28">
        <f t="shared" ref="L63:L68" si="22">I63*100/E63</f>
        <v>101.96687500000007</v>
      </c>
      <c r="M63" s="154">
        <v>0.01</v>
      </c>
      <c r="N63" s="167"/>
      <c r="O63" s="167">
        <f t="shared" si="4"/>
        <v>3.0000000000001137E-2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211.44499999999999</v>
      </c>
      <c r="H64" s="27">
        <f>Лист1!H64</f>
        <v>0.05</v>
      </c>
      <c r="I64" s="27">
        <f>E64-H64</f>
        <v>2.16</v>
      </c>
      <c r="J64" s="27">
        <f>Лист1!J64</f>
        <v>0.08</v>
      </c>
      <c r="K64" s="27">
        <f>J64</f>
        <v>0.08</v>
      </c>
      <c r="L64" s="28">
        <f t="shared" si="22"/>
        <v>97.737556561085981</v>
      </c>
      <c r="M64" s="154">
        <v>0.04</v>
      </c>
      <c r="N64" s="167"/>
      <c r="O64" s="167">
        <f t="shared" si="4"/>
        <v>-5.5000000000006821E-2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189.15</v>
      </c>
      <c r="H65" s="27">
        <f>Лист1!H65</f>
        <v>0.05</v>
      </c>
      <c r="I65" s="27">
        <f>E65-H65</f>
        <v>1.53</v>
      </c>
      <c r="J65" s="27">
        <f>Лист1!J65</f>
        <v>0.06</v>
      </c>
      <c r="K65" s="27">
        <f>J65</f>
        <v>0.06</v>
      </c>
      <c r="L65" s="28">
        <f t="shared" si="22"/>
        <v>96.835443037974684</v>
      </c>
      <c r="M65" s="154">
        <v>0.06</v>
      </c>
      <c r="N65" s="167"/>
      <c r="O65" s="167">
        <f t="shared" si="4"/>
        <v>-4.9999999999982947E-2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184.46</v>
      </c>
      <c r="H66" s="27">
        <f>Лист1!H66</f>
        <v>0.04</v>
      </c>
      <c r="I66" s="27">
        <f>E66-H66</f>
        <v>1.39</v>
      </c>
      <c r="J66" s="27">
        <f>Лист1!J66</f>
        <v>0.1</v>
      </c>
      <c r="K66" s="27">
        <f>J66</f>
        <v>0.1</v>
      </c>
      <c r="L66" s="28">
        <f t="shared" si="22"/>
        <v>97.202797202797214</v>
      </c>
      <c r="M66" s="154">
        <v>7.0000000000000007E-2</v>
      </c>
      <c r="N66" s="167"/>
      <c r="O66" s="167">
        <f t="shared" si="4"/>
        <v>-3.9999999999992042E-2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98.01</v>
      </c>
      <c r="H68" s="27">
        <f>Лист1!H68</f>
        <v>-4.9920000000007798E-2</v>
      </c>
      <c r="I68" s="27">
        <f>E68-H68</f>
        <v>2.5499200000000077</v>
      </c>
      <c r="J68" s="27">
        <f>Лист1!J68</f>
        <v>0.15</v>
      </c>
      <c r="K68" s="27">
        <f>J68</f>
        <v>0.15</v>
      </c>
      <c r="L68" s="28">
        <f t="shared" si="22"/>
        <v>101.99680000000032</v>
      </c>
      <c r="M68" s="154">
        <v>0.15</v>
      </c>
      <c r="N68" s="167"/>
      <c r="O68" s="167">
        <f t="shared" si="4"/>
        <v>4.0000000000006253E-2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160.06</v>
      </c>
      <c r="H69" s="27">
        <f>Лист1!H69</f>
        <v>1.4000000000000057</v>
      </c>
      <c r="I69" s="27">
        <f>E69-H69</f>
        <v>1.1999999999999944</v>
      </c>
      <c r="J69" s="27">
        <f>Лист1!J69</f>
        <v>0</v>
      </c>
      <c r="K69" s="27">
        <f t="shared" ref="K69" si="23">J69</f>
        <v>0</v>
      </c>
      <c r="L69" s="28">
        <f>I69*100/E69</f>
        <v>46.15384615384594</v>
      </c>
      <c r="M69" s="154">
        <v>0.16</v>
      </c>
      <c r="N69" s="167"/>
      <c r="O69" s="167">
        <f t="shared" si="4"/>
        <v>-1.4000000000000057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1.4680509999999971</v>
      </c>
      <c r="I70" s="38">
        <f>I63+I64+I65+I66+I68+I69</f>
        <v>9.9719490000000022</v>
      </c>
      <c r="J70" s="38"/>
      <c r="K70" s="38"/>
      <c r="L70" s="181">
        <f>I70*100/E70</f>
        <v>75.890022831050246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168.42</v>
      </c>
      <c r="H73" s="27">
        <f>Лист1!H73</f>
        <v>0.83600000000005248</v>
      </c>
      <c r="I73" s="27">
        <f t="shared" si="25"/>
        <v>3.9639999999999471</v>
      </c>
      <c r="J73" s="27">
        <f>Лист1!J73</f>
        <v>0</v>
      </c>
      <c r="K73" s="27">
        <f>J73</f>
        <v>0</v>
      </c>
      <c r="L73" s="28">
        <f t="shared" ref="L73:L82" si="26">I73*100/E73</f>
        <v>82.583333333332234</v>
      </c>
      <c r="M73" s="154">
        <v>7.0000000000000007E-2</v>
      </c>
      <c r="N73" s="167"/>
      <c r="O73" s="167">
        <f t="shared" si="4"/>
        <v>-0.38000000000002387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3.946200000000089</v>
      </c>
      <c r="I83" s="38">
        <f>SUM(I73:I82)</f>
        <v>13.773799999999911</v>
      </c>
      <c r="J83" s="109"/>
      <c r="K83" s="74"/>
      <c r="L83" s="181">
        <f>I83*100/E83</f>
        <v>77.73024830699724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150.52000000000001</v>
      </c>
      <c r="H85" s="27">
        <f>Лист1!H85</f>
        <v>1.0711799999999945</v>
      </c>
      <c r="I85" s="27">
        <f>E85-H85</f>
        <v>0.34882000000000546</v>
      </c>
      <c r="J85" s="48">
        <f>Лист1!J85</f>
        <v>0</v>
      </c>
      <c r="K85" s="48">
        <f t="shared" ref="K85" si="28">J85</f>
        <v>0</v>
      </c>
      <c r="L85" s="28">
        <f>I85*100/E85</f>
        <v>24.564788732394753</v>
      </c>
      <c r="M85" s="159">
        <v>0.05</v>
      </c>
      <c r="N85" s="167"/>
      <c r="O85" s="167">
        <f t="shared" si="27"/>
        <v>-1.9799999999999898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159.85</v>
      </c>
      <c r="H87" s="27">
        <f>Лист1!H87</f>
        <v>0.10800000000000409</v>
      </c>
      <c r="I87" s="27">
        <f>E87-H87</f>
        <v>1.3419999999999959</v>
      </c>
      <c r="J87" s="48">
        <f>Лист1!J87</f>
        <v>0.01</v>
      </c>
      <c r="K87" s="143">
        <f>J87</f>
        <v>0.01</v>
      </c>
      <c r="L87" s="28">
        <f>I87*100/E87</f>
        <v>92.551724137930762</v>
      </c>
      <c r="M87" s="160">
        <v>0.01</v>
      </c>
      <c r="N87" s="167"/>
      <c r="O87" s="167">
        <f t="shared" si="27"/>
        <v>-0.15000000000000568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>
        <v>56.5</v>
      </c>
      <c r="D93" s="127">
        <v>130.94999999999999</v>
      </c>
      <c r="E93" s="128">
        <v>1.08</v>
      </c>
      <c r="F93" s="128">
        <f t="shared" ref="F93:F94" si="29">D93</f>
        <v>130.94999999999999</v>
      </c>
      <c r="G93" s="48">
        <v>130.25</v>
      </c>
      <c r="H93" s="48">
        <v>0.36</v>
      </c>
      <c r="I93" s="27">
        <f t="shared" ref="I93:I94" si="30">E93-H93</f>
        <v>0.72000000000000008</v>
      </c>
      <c r="J93" s="189">
        <v>0</v>
      </c>
      <c r="K93" s="189">
        <f>J93</f>
        <v>0</v>
      </c>
      <c r="L93" s="28">
        <f>I93*100/E93</f>
        <v>66.666666666666671</v>
      </c>
      <c r="M93" s="160"/>
      <c r="N93" s="167"/>
      <c r="O93" s="167">
        <f t="shared" si="27"/>
        <v>-0.69999999999998863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si="29"/>
        <v>97.2</v>
      </c>
      <c r="G94" s="143">
        <v>97.3</v>
      </c>
      <c r="H94" s="150">
        <v>0</v>
      </c>
      <c r="I94" s="27">
        <f t="shared" si="30"/>
        <v>1.66</v>
      </c>
      <c r="J94" s="150">
        <v>0.2</v>
      </c>
      <c r="K94" s="150">
        <f>J94</f>
        <v>0.2</v>
      </c>
      <c r="L94" s="28">
        <f>I94*100/E94</f>
        <v>100</v>
      </c>
      <c r="M94" s="162">
        <v>0.32</v>
      </c>
      <c r="N94" s="167"/>
      <c r="O94" s="167">
        <f t="shared" si="27"/>
        <v>9.9999999999994316E-2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2.74</v>
      </c>
      <c r="F95" s="36"/>
      <c r="G95" s="129"/>
      <c r="H95" s="36">
        <f>H94+H93</f>
        <v>0.36</v>
      </c>
      <c r="I95" s="36">
        <f>I93+I94</f>
        <v>2.38</v>
      </c>
      <c r="J95" s="36"/>
      <c r="K95" s="36"/>
      <c r="L95" s="181">
        <f>I95*100/E95</f>
        <v>86.861313868613138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0.2</v>
      </c>
      <c r="K97" s="150">
        <f>J97</f>
        <v>0.2</v>
      </c>
      <c r="L97" s="228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136.82</v>
      </c>
      <c r="F100" s="215"/>
      <c r="G100" s="215"/>
      <c r="H100" s="215">
        <f>H21+H26+H37+H42+H47+H61+H70+H83+H85+H87+H95+H97</f>
        <v>9.1140798000001126</v>
      </c>
      <c r="I100" s="215">
        <f>I21+I26+I37+I42+I47+I61+I70+I83+I85+I87+I95+I97</f>
        <v>125.09592019999988</v>
      </c>
      <c r="J100" s="215"/>
      <c r="K100" s="215"/>
      <c r="L100" s="230">
        <f>I100*100/E100</f>
        <v>91.431019003069636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61.078838174274502</v>
      </c>
      <c r="M102" s="164"/>
      <c r="N102" s="167"/>
      <c r="O102" s="167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169.35</v>
      </c>
      <c r="H103" s="27">
        <f>Лист1!H103</f>
        <v>0.50850000000001927</v>
      </c>
      <c r="I103" s="27">
        <f>E103-H103</f>
        <v>3.5514999999999803</v>
      </c>
      <c r="J103" s="133">
        <f>Лист1!J103</f>
        <v>7.0000000000000007E-2</v>
      </c>
      <c r="K103" s="27">
        <f>J103</f>
        <v>7.0000000000000007E-2</v>
      </c>
      <c r="L103" s="28">
        <f t="shared" si="33"/>
        <v>87.475369458127602</v>
      </c>
      <c r="M103" s="154"/>
      <c r="N103" s="167"/>
      <c r="O103" s="167">
        <f t="shared" si="27"/>
        <v>-0.15000000000000568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2.2907000000000015</v>
      </c>
      <c r="I105" s="38">
        <f>SUM(I102:I104)</f>
        <v>5.1792999999999978</v>
      </c>
      <c r="J105" s="38"/>
      <c r="K105" s="38"/>
      <c r="L105" s="223">
        <f>I105*100/E105</f>
        <v>69.334672021418996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1243.8307324332234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2024-05-13T05:29:10Z</cp:lastPrinted>
  <dcterms:created xsi:type="dcterms:W3CDTF">2023-05-23T07:28:04Z</dcterms:created>
  <dcterms:modified xsi:type="dcterms:W3CDTF">2024-05-14T07:50:49Z</dcterms:modified>
</cp:coreProperties>
</file>