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7650"/>
  </bookViews>
  <sheets>
    <sheet name="Лист1" sheetId="1" r:id="rId1"/>
    <sheet name="Лист2" sheetId="2" r:id="rId2"/>
  </sheets>
  <definedNames>
    <definedName name="_xlnm.Print_Area" localSheetId="0">Лист1!$A$1:$K$71</definedName>
  </definedNames>
  <calcPr calcId="144525"/>
  <fileRecoveryPr autoRecover="0"/>
</workbook>
</file>

<file path=xl/calcChain.xml><?xml version="1.0" encoding="utf-8"?>
<calcChain xmlns="http://schemas.openxmlformats.org/spreadsheetml/2006/main">
  <c r="J26" i="1" l="1"/>
  <c r="H56" i="1" l="1"/>
  <c r="G53" i="1" l="1"/>
  <c r="G62" i="1"/>
  <c r="G59" i="1"/>
  <c r="G55" i="1"/>
  <c r="G51" i="1"/>
  <c r="G45" i="1"/>
  <c r="G41" i="1"/>
  <c r="G7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7" i="1"/>
  <c r="H38" i="1"/>
  <c r="H39" i="1"/>
  <c r="H40" i="1"/>
  <c r="H42" i="1"/>
  <c r="H43" i="1"/>
  <c r="H44" i="1"/>
  <c r="H46" i="1"/>
  <c r="H47" i="1"/>
  <c r="H48" i="1"/>
  <c r="H49" i="1"/>
  <c r="H50" i="1"/>
  <c r="H52" i="1"/>
  <c r="H54" i="1"/>
  <c r="H57" i="1"/>
  <c r="H58" i="1"/>
  <c r="H60" i="1"/>
  <c r="H61" i="1"/>
  <c r="H63" i="1"/>
  <c r="H64" i="1"/>
  <c r="H65" i="1"/>
  <c r="H66" i="1"/>
  <c r="H8" i="1"/>
  <c r="H67" i="1" l="1"/>
  <c r="D67" i="1"/>
  <c r="F57" i="1"/>
  <c r="F58" i="1"/>
  <c r="F50" i="1" l="1"/>
  <c r="J33" i="1" l="1"/>
  <c r="F56" i="1" l="1"/>
  <c r="K22" i="1" l="1"/>
  <c r="K56" i="1" l="1"/>
  <c r="K14" i="1" l="1"/>
  <c r="K64" i="1" l="1"/>
  <c r="K29" i="1" l="1"/>
  <c r="J43" i="1"/>
  <c r="J22" i="1" l="1"/>
  <c r="K44" i="1" l="1"/>
  <c r="K42" i="1"/>
  <c r="J27" i="1"/>
  <c r="J32" i="1"/>
  <c r="K32" i="1"/>
  <c r="J25" i="1"/>
  <c r="J24" i="1"/>
  <c r="J29" i="1"/>
  <c r="K21" i="1"/>
  <c r="J10" i="1"/>
  <c r="J9" i="1"/>
  <c r="K25" i="1" l="1"/>
  <c r="K24" i="1" l="1"/>
  <c r="J18" i="1" l="1"/>
  <c r="J19" i="1"/>
  <c r="J20" i="1" l="1"/>
  <c r="J23" i="1"/>
  <c r="K23" i="1"/>
  <c r="J35" i="1"/>
  <c r="J37" i="1"/>
  <c r="K43" i="1" l="1"/>
  <c r="J30" i="1"/>
  <c r="J31" i="1"/>
  <c r="K26" i="1"/>
  <c r="J40" i="1"/>
  <c r="K40" i="1"/>
  <c r="K48" i="1"/>
  <c r="F48" i="1"/>
  <c r="K13" i="1" l="1"/>
  <c r="K27" i="1"/>
  <c r="J12" i="1"/>
  <c r="K12" i="1"/>
  <c r="K30" i="1"/>
  <c r="K31" i="1"/>
  <c r="K18" i="1" l="1"/>
  <c r="K19" i="1"/>
  <c r="K20" i="1"/>
  <c r="J21" i="1"/>
  <c r="J39" i="1"/>
  <c r="K39" i="1"/>
  <c r="J8" i="1"/>
  <c r="K33" i="1"/>
  <c r="K35" i="1"/>
  <c r="J34" i="1"/>
  <c r="K34" i="1"/>
  <c r="K10" i="1" l="1"/>
  <c r="K9" i="1"/>
  <c r="K8" i="1"/>
  <c r="J38" i="1" l="1"/>
  <c r="F49" i="1"/>
  <c r="F46" i="1" l="1"/>
  <c r="F47" i="1" l="1"/>
  <c r="K63" i="1" l="1"/>
  <c r="K28" i="1" l="1"/>
  <c r="J54" i="1" l="1"/>
  <c r="J52" i="1"/>
  <c r="J28" i="1"/>
  <c r="K11" i="1"/>
  <c r="K66" i="1" l="1"/>
  <c r="K65" i="1"/>
  <c r="J14" i="1" l="1"/>
  <c r="K46" i="1"/>
  <c r="K60" i="1" l="1"/>
  <c r="K61" i="1" l="1"/>
  <c r="K50" i="1" l="1"/>
  <c r="J15" i="1" l="1"/>
  <c r="K15" i="1" l="1"/>
  <c r="K47" i="1" l="1"/>
  <c r="K49" i="1"/>
  <c r="K16" i="1"/>
  <c r="K17" i="1"/>
  <c r="K37" i="1"/>
  <c r="K38" i="1"/>
  <c r="K52" i="1"/>
  <c r="K54" i="1"/>
  <c r="K57" i="1"/>
  <c r="K58" i="1"/>
  <c r="K67" i="1" l="1"/>
  <c r="I67" i="1" l="1"/>
  <c r="G67" i="1" l="1"/>
</calcChain>
</file>

<file path=xl/sharedStrings.xml><?xml version="1.0" encoding="utf-8"?>
<sst xmlns="http://schemas.openxmlformats.org/spreadsheetml/2006/main" count="88" uniqueCount="86">
  <si>
    <t>Водосховища -річки</t>
  </si>
  <si>
    <t>Проектні данні</t>
  </si>
  <si>
    <t>Фактичні дані за звітний період</t>
  </si>
  <si>
    <t>Рівень,</t>
  </si>
  <si>
    <t>м</t>
  </si>
  <si>
    <r>
      <t>млн.м</t>
    </r>
    <r>
      <rPr>
        <vertAlign val="superscript"/>
        <sz val="10"/>
        <rFont val="Times New Roman"/>
        <family val="1"/>
        <charset val="204"/>
      </rPr>
      <t>3</t>
    </r>
  </si>
  <si>
    <t>Рівень,м</t>
  </si>
  <si>
    <r>
      <t>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/с</t>
    </r>
  </si>
  <si>
    <t>Скид,</t>
  </si>
  <si>
    <t>Басейн р.Рось</t>
  </si>
  <si>
    <t>Блощинецьке</t>
  </si>
  <si>
    <t>Ксаверівське</t>
  </si>
  <si>
    <t>ВАТ “Білоцерківсільрибгосп” №12</t>
  </si>
  <si>
    <t>Галайківське</t>
  </si>
  <si>
    <r>
      <t>П</t>
    </r>
    <r>
      <rPr>
        <sz val="10"/>
        <rFont val="Symbol"/>
        <family val="1"/>
        <charset val="2"/>
      </rPr>
      <t>¢</t>
    </r>
    <r>
      <rPr>
        <sz val="10"/>
        <rFont val="Times New Roman"/>
        <family val="1"/>
        <charset val="204"/>
      </rPr>
      <t>ятигірське</t>
    </r>
  </si>
  <si>
    <t>Тетіївське ІІ</t>
  </si>
  <si>
    <r>
      <t>Кам</t>
    </r>
    <r>
      <rPr>
        <sz val="10"/>
        <rFont val="Symbol"/>
        <family val="1"/>
        <charset val="2"/>
      </rPr>
      <t>¢</t>
    </r>
    <r>
      <rPr>
        <sz val="10"/>
        <rFont val="Times New Roman"/>
        <family val="1"/>
        <charset val="204"/>
      </rPr>
      <t>яногребельське</t>
    </r>
  </si>
  <si>
    <t>Пустоварівське (верхнє) №14</t>
  </si>
  <si>
    <t>Пустоварівське (нижнє) №15</t>
  </si>
  <si>
    <t>Ковалівське</t>
  </si>
  <si>
    <t>Северинівське</t>
  </si>
  <si>
    <t>Лобачівське</t>
  </si>
  <si>
    <t>Дулицьке</t>
  </si>
  <si>
    <t>Щербаківське</t>
  </si>
  <si>
    <t>Косівське</t>
  </si>
  <si>
    <t>Володарське</t>
  </si>
  <si>
    <t>Маслівське</t>
  </si>
  <si>
    <t>Карапишівське</t>
  </si>
  <si>
    <t>Дибинецьке</t>
  </si>
  <si>
    <t>Богуславське</t>
  </si>
  <si>
    <t>Великоберезнянське</t>
  </si>
  <si>
    <t>Басейн р.Ірпінь</t>
  </si>
  <si>
    <t>Лісне</t>
  </si>
  <si>
    <t>Бучанське</t>
  </si>
  <si>
    <t>Фастівське</t>
  </si>
  <si>
    <t>В.Снітинське</t>
  </si>
  <si>
    <t>Басейн  р.Уж</t>
  </si>
  <si>
    <t>Димарське</t>
  </si>
  <si>
    <t>Басейн  р.Тетерів</t>
  </si>
  <si>
    <t>Олізарівське</t>
  </si>
  <si>
    <t>Гавронщинське</t>
  </si>
  <si>
    <t>Великокарашинське</t>
  </si>
  <si>
    <t>Новогребельське</t>
  </si>
  <si>
    <t>Гречаногребельське</t>
  </si>
  <si>
    <t>Оржицьке</t>
  </si>
  <si>
    <t>Великий Супій</t>
  </si>
  <si>
    <t>Малий Супій №1</t>
  </si>
  <si>
    <t>Малий Супій №2</t>
  </si>
  <si>
    <t>Малий Супій №3 (Усівське)</t>
  </si>
  <si>
    <t>Всього по області:</t>
  </si>
  <si>
    <t>ВАТ "Білоцерківсільриб-госп" №10-А</t>
  </si>
  <si>
    <t>ВАТ "Білоцерківсільриб-госп" №11</t>
  </si>
  <si>
    <t>Білоцерківське ниж</t>
  </si>
  <si>
    <t>Басейн р.Гн.Тікич</t>
  </si>
  <si>
    <t>Басейн р.Здвиж</t>
  </si>
  <si>
    <t>Встановлений</t>
  </si>
  <si>
    <t xml:space="preserve"> рівень, м</t>
  </si>
  <si>
    <t>Саливонківське</t>
  </si>
  <si>
    <t>Приплив</t>
  </si>
  <si>
    <t xml:space="preserve"> </t>
  </si>
  <si>
    <t xml:space="preserve">Водогосподарська обстановка  на   водосховищах   Київської області </t>
  </si>
  <si>
    <t xml:space="preserve">  </t>
  </si>
  <si>
    <t xml:space="preserve">         </t>
  </si>
  <si>
    <t>Тетіївське  І  верхнє</t>
  </si>
  <si>
    <t>Кожанське *</t>
  </si>
  <si>
    <t xml:space="preserve">Веселокутське </t>
  </si>
  <si>
    <t>Корнино</t>
  </si>
  <si>
    <t>Заступник начальника  БУВР середнього Дніпра</t>
  </si>
  <si>
    <t xml:space="preserve">Обꞌ҆єм </t>
  </si>
  <si>
    <t>Брилівське</t>
  </si>
  <si>
    <t>Повний обꞌ҆҆҆єм,</t>
  </si>
  <si>
    <t xml:space="preserve">Білоцерківське верх </t>
  </si>
  <si>
    <t xml:space="preserve">Білоцерківське сер </t>
  </si>
  <si>
    <t xml:space="preserve">Матюшанське </t>
  </si>
  <si>
    <t xml:space="preserve">Скибинецьке </t>
  </si>
  <si>
    <t xml:space="preserve">Тетіївське ІІІ нижнє </t>
  </si>
  <si>
    <t xml:space="preserve">Шамраївське </t>
  </si>
  <si>
    <t xml:space="preserve">Чубинецьке </t>
  </si>
  <si>
    <t xml:space="preserve">%  наповнення </t>
  </si>
  <si>
    <t>Вільна ємкість</t>
  </si>
  <si>
    <t>млн.м3 ( - перевищення над повним об'ємом)</t>
  </si>
  <si>
    <t>Дмитро БУГАЙ</t>
  </si>
  <si>
    <r>
      <rPr>
        <b/>
        <sz val="9"/>
        <rFont val="Times New Roman"/>
        <family val="1"/>
        <charset val="204"/>
      </rPr>
      <t>Примітка:</t>
    </r>
    <r>
      <rPr>
        <sz val="9"/>
        <rFont val="Times New Roman"/>
        <family val="1"/>
        <charset val="204"/>
      </rPr>
      <t xml:space="preserve"> * інформація відсутня  </t>
    </r>
  </si>
  <si>
    <t>Басейн р.Перевод</t>
  </si>
  <si>
    <t>Басейн р.Супій</t>
  </si>
  <si>
    <t>07.10.2026р.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</si>
</sst>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\ _г_р_н_._-;\-* #,##0.00\ _г_р_н_._-;_-* &quot;-&quot;??\ _г_р_н_._-;_-@_-"/>
    <numFmt numFmtId="165" formatCode="0.000"/>
    <numFmt numFmtId="166" formatCode="0.00;[Red]0.00"/>
    <numFmt numFmtId="167" formatCode="_-* #,##0.000\ _г_р_н_._-;\-* #,##0.000\ _г_р_н_._-;_-* &quot;-&quot;??\ _г_р_н_._-;_-@_-"/>
    <numFmt numFmtId="168" formatCode="0.0"/>
  </numFmts>
  <fonts count="1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name val="Symbol"/>
      <family val="1"/>
      <charset val="2"/>
    </font>
    <font>
      <sz val="8"/>
      <name val="Arial Cyr"/>
      <charset val="204"/>
    </font>
    <font>
      <sz val="10"/>
      <color indexed="9"/>
      <name val="Arial Cyr"/>
      <charset val="204"/>
    </font>
    <font>
      <b/>
      <sz val="10"/>
      <name val="Arial Cyr"/>
      <charset val="204"/>
    </font>
    <font>
      <sz val="10"/>
      <color indexed="8"/>
      <name val="Times New Roman"/>
      <family val="1"/>
      <charset val="204"/>
    </font>
    <font>
      <u/>
      <sz val="10"/>
      <name val="Arial Cyr"/>
      <charset val="204"/>
    </font>
    <font>
      <sz val="10"/>
      <color indexed="9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4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0" fontId="10" fillId="0" borderId="0" xfId="0" applyFont="1" applyFill="1"/>
    <xf numFmtId="2" fontId="10" fillId="0" borderId="0" xfId="0" applyNumberFormat="1" applyFont="1" applyFill="1"/>
    <xf numFmtId="2" fontId="5" fillId="0" borderId="1" xfId="0" applyNumberFormat="1" applyFont="1" applyFill="1" applyBorder="1" applyAlignment="1">
      <alignment horizontal="center" vertical="top" wrapText="1"/>
    </xf>
    <xf numFmtId="0" fontId="6" fillId="0" borderId="0" xfId="0" applyFont="1" applyFill="1"/>
    <xf numFmtId="0" fontId="4" fillId="0" borderId="3" xfId="0" applyFont="1" applyFill="1" applyBorder="1" applyAlignment="1">
      <alignment horizontal="center" vertical="top" wrapText="1"/>
    </xf>
    <xf numFmtId="0" fontId="11" fillId="0" borderId="0" xfId="0" applyFont="1" applyFill="1"/>
    <xf numFmtId="0" fontId="4" fillId="0" borderId="1" xfId="0" applyFont="1" applyFill="1" applyBorder="1" applyAlignment="1">
      <alignment horizontal="left" vertical="top" wrapText="1"/>
    </xf>
    <xf numFmtId="2" fontId="4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top" wrapText="1"/>
    </xf>
    <xf numFmtId="167" fontId="10" fillId="0" borderId="0" xfId="1" applyNumberFormat="1" applyFont="1" applyFill="1"/>
    <xf numFmtId="1" fontId="10" fillId="0" borderId="0" xfId="0" applyNumberFormat="1" applyFont="1" applyFill="1"/>
    <xf numFmtId="165" fontId="0" fillId="0" borderId="0" xfId="0" applyNumberFormat="1" applyFill="1"/>
    <xf numFmtId="166" fontId="0" fillId="0" borderId="0" xfId="0" applyNumberFormat="1" applyFill="1"/>
    <xf numFmtId="168" fontId="10" fillId="0" borderId="0" xfId="0" applyNumberFormat="1" applyFont="1" applyFill="1"/>
    <xf numFmtId="0" fontId="3" fillId="0" borderId="0" xfId="0" applyFont="1" applyFill="1"/>
    <xf numFmtId="1" fontId="0" fillId="0" borderId="0" xfId="0" applyNumberFormat="1" applyFill="1"/>
    <xf numFmtId="2" fontId="11" fillId="0" borderId="0" xfId="0" applyNumberFormat="1" applyFont="1" applyFill="1"/>
    <xf numFmtId="0" fontId="0" fillId="0" borderId="0" xfId="0" applyFill="1"/>
    <xf numFmtId="0" fontId="14" fillId="0" borderId="0" xfId="0" applyFont="1" applyFill="1"/>
    <xf numFmtId="0" fontId="4" fillId="0" borderId="0" xfId="0" applyFont="1" applyFill="1"/>
    <xf numFmtId="0" fontId="14" fillId="0" borderId="2" xfId="0" applyFont="1" applyFill="1" applyBorder="1"/>
    <xf numFmtId="0" fontId="4" fillId="0" borderId="2" xfId="0" applyFont="1" applyFill="1" applyBorder="1" applyAlignment="1">
      <alignment horizontal="center" vertical="distributed" wrapText="1"/>
    </xf>
    <xf numFmtId="0" fontId="4" fillId="0" borderId="0" xfId="0" applyFont="1" applyFill="1" applyAlignment="1">
      <alignment horizontal="center" vertical="center" wrapText="1"/>
    </xf>
    <xf numFmtId="9" fontId="4" fillId="0" borderId="1" xfId="2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justify" vertical="top" wrapText="1"/>
    </xf>
    <xf numFmtId="0" fontId="12" fillId="0" borderId="1" xfId="0" applyFont="1" applyFill="1" applyBorder="1" applyAlignment="1">
      <alignment vertical="top" wrapText="1"/>
    </xf>
    <xf numFmtId="0" fontId="12" fillId="0" borderId="4" xfId="0" applyFont="1" applyFill="1" applyBorder="1" applyAlignment="1">
      <alignment horizontal="center" vertical="top" wrapText="1"/>
    </xf>
    <xf numFmtId="0" fontId="0" fillId="0" borderId="0" xfId="0" applyFill="1"/>
    <xf numFmtId="2" fontId="4" fillId="0" borderId="1" xfId="3" applyNumberFormat="1" applyFont="1" applyFill="1" applyBorder="1" applyAlignment="1">
      <alignment horizontal="center"/>
    </xf>
    <xf numFmtId="1" fontId="4" fillId="0" borderId="1" xfId="3" applyNumberFormat="1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0" fontId="15" fillId="0" borderId="0" xfId="0" applyFont="1" applyFill="1"/>
    <xf numFmtId="0" fontId="4" fillId="0" borderId="1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center" vertical="top"/>
    </xf>
    <xf numFmtId="165" fontId="11" fillId="0" borderId="0" xfId="0" applyNumberFormat="1" applyFont="1" applyFill="1"/>
    <xf numFmtId="2" fontId="4" fillId="0" borderId="4" xfId="0" applyNumberFormat="1" applyFont="1" applyFill="1" applyBorder="1" applyAlignment="1">
      <alignment horizontal="center" vertical="top"/>
    </xf>
    <xf numFmtId="2" fontId="4" fillId="0" borderId="4" xfId="0" quotePrefix="1" applyNumberFormat="1" applyFont="1" applyFill="1" applyBorder="1" applyAlignment="1">
      <alignment horizontal="center" vertical="top"/>
    </xf>
    <xf numFmtId="2" fontId="5" fillId="0" borderId="1" xfId="0" applyNumberFormat="1" applyFont="1" applyFill="1" applyBorder="1" applyAlignment="1">
      <alignment horizontal="center" vertical="top"/>
    </xf>
    <xf numFmtId="2" fontId="5" fillId="0" borderId="4" xfId="0" applyNumberFormat="1" applyFont="1" applyFill="1" applyBorder="1" applyAlignment="1">
      <alignment horizontal="center" vertical="top"/>
    </xf>
    <xf numFmtId="1" fontId="4" fillId="0" borderId="4" xfId="0" applyNumberFormat="1" applyFont="1" applyFill="1" applyBorder="1" applyAlignment="1">
      <alignment horizontal="center" vertical="top"/>
    </xf>
    <xf numFmtId="1" fontId="4" fillId="0" borderId="1" xfId="0" applyNumberFormat="1" applyFont="1" applyFill="1" applyBorder="1" applyAlignment="1">
      <alignment horizontal="center" vertical="top"/>
    </xf>
    <xf numFmtId="2" fontId="4" fillId="0" borderId="1" xfId="1" applyNumberFormat="1" applyFont="1" applyFill="1" applyBorder="1" applyAlignment="1">
      <alignment horizontal="center" vertical="top"/>
    </xf>
    <xf numFmtId="2" fontId="4" fillId="0" borderId="1" xfId="0" applyNumberFormat="1" applyFont="1" applyFill="1" applyBorder="1" applyAlignment="1">
      <alignment horizontal="center" vertical="center"/>
    </xf>
    <xf numFmtId="2" fontId="13" fillId="0" borderId="1" xfId="0" applyNumberFormat="1" applyFont="1" applyFill="1" applyBorder="1" applyAlignment="1"/>
    <xf numFmtId="2" fontId="0" fillId="0" borderId="0" xfId="0" applyNumberFormat="1" applyFill="1"/>
    <xf numFmtId="2" fontId="0" fillId="0" borderId="0" xfId="0" applyNumberFormat="1" applyFont="1" applyFill="1"/>
    <xf numFmtId="1" fontId="5" fillId="0" borderId="1" xfId="0" applyNumberFormat="1" applyFont="1" applyFill="1" applyBorder="1" applyAlignment="1">
      <alignment horizontal="center" vertical="top"/>
    </xf>
    <xf numFmtId="2" fontId="0" fillId="2" borderId="0" xfId="0" applyNumberFormat="1" applyFont="1" applyFill="1"/>
    <xf numFmtId="165" fontId="4" fillId="0" borderId="4" xfId="0" applyNumberFormat="1" applyFont="1" applyFill="1" applyBorder="1" applyAlignment="1">
      <alignment horizontal="center" vertical="top"/>
    </xf>
    <xf numFmtId="165" fontId="4" fillId="0" borderId="1" xfId="0" applyNumberFormat="1" applyFont="1" applyFill="1" applyBorder="1" applyAlignment="1">
      <alignment horizontal="center" vertical="top"/>
    </xf>
    <xf numFmtId="0" fontId="11" fillId="0" borderId="0" xfId="0" applyFont="1" applyFill="1" applyAlignment="1"/>
    <xf numFmtId="0" fontId="0" fillId="0" borderId="0" xfId="0" applyFill="1" applyAlignment="1"/>
    <xf numFmtId="0" fontId="11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/>
    </xf>
    <xf numFmtId="14" fontId="0" fillId="0" borderId="6" xfId="0" applyNumberForma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vertical="distributed" wrapText="1"/>
    </xf>
  </cellXfs>
  <cellStyles count="6">
    <cellStyle name="Обычный" xfId="0" builtinId="0"/>
    <cellStyle name="Обычный 120" xfId="5"/>
    <cellStyle name="Обычный 2" xfId="3"/>
    <cellStyle name="Процентный" xfId="2" builtinId="5"/>
    <cellStyle name="Процентный 2" xfId="4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5"/>
  <sheetViews>
    <sheetView tabSelected="1" zoomScaleNormal="100" zoomScaleSheetLayoutView="100" workbookViewId="0">
      <pane xSplit="2" ySplit="4" topLeftCell="C20" activePane="bottomRight" state="frozen"/>
      <selection pane="topRight" activeCell="C1" sqref="C1"/>
      <selection pane="bottomLeft" activeCell="A5" sqref="A5"/>
      <selection pane="bottomRight" activeCell="N42" sqref="N42"/>
    </sheetView>
  </sheetViews>
  <sheetFormatPr defaultRowHeight="12.75" x14ac:dyDescent="0.2"/>
  <cols>
    <col min="1" max="1" width="2.85546875" style="31" customWidth="1"/>
    <col min="2" max="2" width="21.140625" style="31" customWidth="1"/>
    <col min="3" max="3" width="7.85546875" style="31" customWidth="1"/>
    <col min="4" max="4" width="8.140625" style="31" customWidth="1"/>
    <col min="5" max="5" width="7.85546875" style="31" customWidth="1"/>
    <col min="6" max="6" width="8.28515625" style="31" customWidth="1"/>
    <col min="7" max="7" width="9" style="31" customWidth="1"/>
    <col min="8" max="8" width="8.28515625" style="31" customWidth="1"/>
    <col min="9" max="9" width="8.85546875" style="31" customWidth="1"/>
    <col min="10" max="10" width="7.85546875" style="23" customWidth="1"/>
    <col min="11" max="11" width="10.5703125" style="31" customWidth="1"/>
    <col min="12" max="13" width="9.140625" style="18"/>
    <col min="14" max="16384" width="9.140625" style="21"/>
  </cols>
  <sheetData>
    <row r="1" spans="1:14" ht="18.75" x14ac:dyDescent="0.3">
      <c r="A1" s="7"/>
      <c r="B1" s="7" t="s">
        <v>60</v>
      </c>
      <c r="L1" s="21"/>
      <c r="M1" s="4"/>
    </row>
    <row r="2" spans="1:14" s="31" customFormat="1" x14ac:dyDescent="0.2">
      <c r="A2" s="61" t="s">
        <v>85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4"/>
      <c r="M2" s="4"/>
    </row>
    <row r="3" spans="1:14" s="31" customFormat="1" x14ac:dyDescent="0.2">
      <c r="A3" s="63"/>
      <c r="B3" s="8"/>
      <c r="C3" s="63" t="s">
        <v>1</v>
      </c>
      <c r="D3" s="63"/>
      <c r="E3" s="63" t="s">
        <v>2</v>
      </c>
      <c r="F3" s="63"/>
      <c r="G3" s="63"/>
      <c r="H3" s="63"/>
      <c r="I3" s="63"/>
      <c r="J3" s="63"/>
      <c r="K3" s="63"/>
      <c r="L3" s="4"/>
      <c r="M3" s="4"/>
    </row>
    <row r="4" spans="1:14" s="31" customFormat="1" ht="28.5" customHeight="1" x14ac:dyDescent="0.2">
      <c r="A4" s="63"/>
      <c r="B4" s="66" t="s">
        <v>0</v>
      </c>
      <c r="C4" s="37" t="s">
        <v>3</v>
      </c>
      <c r="D4" s="37" t="s">
        <v>70</v>
      </c>
      <c r="E4" s="37" t="s">
        <v>55</v>
      </c>
      <c r="F4" s="64" t="s">
        <v>6</v>
      </c>
      <c r="G4" s="26" t="s">
        <v>79</v>
      </c>
      <c r="H4" s="37" t="s">
        <v>68</v>
      </c>
      <c r="I4" s="37" t="s">
        <v>58</v>
      </c>
      <c r="J4" s="37" t="s">
        <v>8</v>
      </c>
      <c r="K4" s="37" t="s">
        <v>78</v>
      </c>
      <c r="L4" s="4"/>
    </row>
    <row r="5" spans="1:14" s="23" customFormat="1" ht="63.75" customHeight="1" x14ac:dyDescent="0.2">
      <c r="A5" s="63"/>
      <c r="B5" s="67"/>
      <c r="C5" s="38" t="s">
        <v>4</v>
      </c>
      <c r="D5" s="38" t="s">
        <v>5</v>
      </c>
      <c r="E5" s="38" t="s">
        <v>56</v>
      </c>
      <c r="F5" s="65"/>
      <c r="G5" s="25" t="s">
        <v>80</v>
      </c>
      <c r="H5" s="38" t="s">
        <v>5</v>
      </c>
      <c r="I5" s="38" t="s">
        <v>7</v>
      </c>
      <c r="J5" s="38" t="s">
        <v>7</v>
      </c>
      <c r="K5" s="24"/>
      <c r="L5" s="22"/>
    </row>
    <row r="6" spans="1:14" s="31" customFormat="1" x14ac:dyDescent="0.2">
      <c r="A6" s="36">
        <v>1</v>
      </c>
      <c r="B6" s="36">
        <v>2</v>
      </c>
      <c r="C6" s="38">
        <v>3</v>
      </c>
      <c r="D6" s="38">
        <v>4</v>
      </c>
      <c r="E6" s="38">
        <v>5</v>
      </c>
      <c r="F6" s="38">
        <v>6</v>
      </c>
      <c r="G6" s="38">
        <v>7</v>
      </c>
      <c r="H6" s="38">
        <v>8</v>
      </c>
      <c r="I6" s="38">
        <v>9</v>
      </c>
      <c r="J6" s="38">
        <v>10</v>
      </c>
      <c r="K6" s="38">
        <v>11</v>
      </c>
      <c r="L6" s="4"/>
      <c r="M6" s="4"/>
    </row>
    <row r="7" spans="1:14" s="31" customFormat="1" ht="14.25" customHeight="1" x14ac:dyDescent="0.2">
      <c r="A7" s="12"/>
      <c r="B7" s="2" t="s">
        <v>9</v>
      </c>
      <c r="C7" s="39"/>
      <c r="D7" s="6"/>
      <c r="E7" s="39"/>
      <c r="F7" s="39"/>
      <c r="G7" s="6">
        <f>SUM(G8:G40)</f>
        <v>13.111999999999998</v>
      </c>
      <c r="H7" s="6"/>
      <c r="I7" s="39"/>
      <c r="J7" s="39"/>
      <c r="K7" s="39"/>
      <c r="L7" s="52"/>
      <c r="M7" s="4"/>
    </row>
    <row r="8" spans="1:14" s="31" customFormat="1" ht="14.25" customHeight="1" x14ac:dyDescent="0.2">
      <c r="A8" s="36">
        <v>1</v>
      </c>
      <c r="B8" s="1" t="s">
        <v>71</v>
      </c>
      <c r="C8" s="40">
        <v>157.5</v>
      </c>
      <c r="D8" s="40">
        <v>16.96</v>
      </c>
      <c r="E8" s="32">
        <v>157</v>
      </c>
      <c r="F8" s="32">
        <v>157.05000000000001</v>
      </c>
      <c r="G8" s="32">
        <v>2.42</v>
      </c>
      <c r="H8" s="32">
        <f>D8-G8</f>
        <v>14.540000000000001</v>
      </c>
      <c r="I8" s="32">
        <v>1.5</v>
      </c>
      <c r="J8" s="32">
        <f>I8</f>
        <v>1.5</v>
      </c>
      <c r="K8" s="33">
        <f>H8*100/D8</f>
        <v>85.731132075471692</v>
      </c>
      <c r="L8" s="52"/>
      <c r="M8" s="13"/>
    </row>
    <row r="9" spans="1:14" s="31" customFormat="1" ht="15" customHeight="1" x14ac:dyDescent="0.2">
      <c r="A9" s="36">
        <v>2</v>
      </c>
      <c r="B9" s="1" t="s">
        <v>72</v>
      </c>
      <c r="C9" s="40">
        <v>144.4</v>
      </c>
      <c r="D9" s="40">
        <v>2.42</v>
      </c>
      <c r="E9" s="32">
        <v>144.4</v>
      </c>
      <c r="F9" s="32">
        <v>144.33000000000001</v>
      </c>
      <c r="G9" s="32">
        <v>0.12</v>
      </c>
      <c r="H9" s="32">
        <f>D9-G9</f>
        <v>2.2999999999999998</v>
      </c>
      <c r="I9" s="32">
        <v>1.5</v>
      </c>
      <c r="J9" s="32">
        <f t="shared" ref="J9:J10" si="0">I9</f>
        <v>1.5</v>
      </c>
      <c r="K9" s="33">
        <f>H9*100/D9</f>
        <v>95.04132231404958</v>
      </c>
      <c r="L9" s="52"/>
      <c r="M9" s="14"/>
      <c r="N9" s="15"/>
    </row>
    <row r="10" spans="1:14" s="31" customFormat="1" ht="14.25" customHeight="1" x14ac:dyDescent="0.2">
      <c r="A10" s="36">
        <v>3</v>
      </c>
      <c r="B10" s="1" t="s">
        <v>52</v>
      </c>
      <c r="C10" s="40">
        <v>142.75</v>
      </c>
      <c r="D10" s="40">
        <v>1.56</v>
      </c>
      <c r="E10" s="32">
        <v>142.25</v>
      </c>
      <c r="F10" s="32">
        <v>142.72999999999999</v>
      </c>
      <c r="G10" s="32">
        <v>0.01</v>
      </c>
      <c r="H10" s="32">
        <f>D10-G10</f>
        <v>1.55</v>
      </c>
      <c r="I10" s="32">
        <v>1.5</v>
      </c>
      <c r="J10" s="32">
        <f t="shared" si="0"/>
        <v>1.5</v>
      </c>
      <c r="K10" s="33">
        <f>H10*100/D10</f>
        <v>99.358974358974351</v>
      </c>
      <c r="L10" s="52"/>
      <c r="M10" s="5"/>
    </row>
    <row r="11" spans="1:14" s="31" customFormat="1" ht="14.25" customHeight="1" x14ac:dyDescent="0.2">
      <c r="A11" s="36">
        <v>4</v>
      </c>
      <c r="B11" s="1" t="s">
        <v>10</v>
      </c>
      <c r="C11" s="40">
        <v>152.5</v>
      </c>
      <c r="D11" s="40">
        <v>1.42</v>
      </c>
      <c r="E11" s="40">
        <v>152.5</v>
      </c>
      <c r="F11" s="40">
        <v>149.65</v>
      </c>
      <c r="G11" s="40">
        <v>1.4</v>
      </c>
      <c r="H11" s="40">
        <f t="shared" ref="H11" si="1">D11-G11</f>
        <v>2.0000000000000018E-2</v>
      </c>
      <c r="I11" s="40">
        <v>0</v>
      </c>
      <c r="J11" s="40">
        <v>0</v>
      </c>
      <c r="K11" s="47">
        <f t="shared" ref="K11" si="2">(D11-G11)/D11*100</f>
        <v>1.4084507042253533</v>
      </c>
      <c r="L11" s="52"/>
      <c r="M11" s="5"/>
    </row>
    <row r="12" spans="1:14" s="31" customFormat="1" ht="14.25" customHeight="1" x14ac:dyDescent="0.2">
      <c r="A12" s="36">
        <v>5</v>
      </c>
      <c r="B12" s="1" t="s">
        <v>73</v>
      </c>
      <c r="C12" s="40">
        <v>160.1</v>
      </c>
      <c r="D12" s="40">
        <v>1.28</v>
      </c>
      <c r="E12" s="32">
        <v>160.1</v>
      </c>
      <c r="F12" s="32">
        <v>159.65</v>
      </c>
      <c r="G12" s="32">
        <v>0.35</v>
      </c>
      <c r="H12" s="32">
        <f t="shared" ref="H12:H35" si="3">D12-G12</f>
        <v>0.93</v>
      </c>
      <c r="I12" s="32">
        <v>0.03</v>
      </c>
      <c r="J12" s="32">
        <f>I12</f>
        <v>0.03</v>
      </c>
      <c r="K12" s="33">
        <f>H12*100/D12</f>
        <v>72.65625</v>
      </c>
      <c r="L12" s="52"/>
      <c r="M12" s="5"/>
    </row>
    <row r="13" spans="1:14" s="31" customFormat="1" ht="13.5" customHeight="1" x14ac:dyDescent="0.2">
      <c r="A13" s="36">
        <v>6</v>
      </c>
      <c r="B13" s="29" t="s">
        <v>57</v>
      </c>
      <c r="C13" s="40">
        <v>168.8</v>
      </c>
      <c r="D13" s="40">
        <v>4.8</v>
      </c>
      <c r="E13" s="32">
        <v>168.8</v>
      </c>
      <c r="F13" s="32">
        <v>168.49</v>
      </c>
      <c r="G13" s="32">
        <v>0.68</v>
      </c>
      <c r="H13" s="32">
        <f t="shared" si="3"/>
        <v>4.12</v>
      </c>
      <c r="I13" s="32">
        <v>0</v>
      </c>
      <c r="J13" s="32">
        <v>0</v>
      </c>
      <c r="K13" s="33">
        <f>H13*100/D13</f>
        <v>85.833333333333343</v>
      </c>
      <c r="L13" s="52"/>
      <c r="M13" s="5"/>
    </row>
    <row r="14" spans="1:14" s="31" customFormat="1" ht="14.25" customHeight="1" x14ac:dyDescent="0.2">
      <c r="A14" s="36">
        <v>7</v>
      </c>
      <c r="B14" s="29" t="s">
        <v>11</v>
      </c>
      <c r="C14" s="40">
        <v>174.5</v>
      </c>
      <c r="D14" s="40">
        <v>1.1000000000000001</v>
      </c>
      <c r="E14" s="40">
        <v>174.5</v>
      </c>
      <c r="F14" s="40">
        <v>174.16</v>
      </c>
      <c r="G14" s="40">
        <v>0.26</v>
      </c>
      <c r="H14" s="32">
        <f t="shared" si="3"/>
        <v>0.84000000000000008</v>
      </c>
      <c r="I14" s="55">
        <v>2E-3</v>
      </c>
      <c r="J14" s="55">
        <f t="shared" ref="J14:J21" si="4">I14</f>
        <v>2E-3</v>
      </c>
      <c r="K14" s="33">
        <f>H14*100/D14</f>
        <v>76.363636363636374</v>
      </c>
      <c r="L14" s="52"/>
      <c r="M14" s="5"/>
    </row>
    <row r="15" spans="1:14" s="31" customFormat="1" ht="27" customHeight="1" x14ac:dyDescent="0.2">
      <c r="A15" s="36">
        <v>8</v>
      </c>
      <c r="B15" s="30" t="s">
        <v>50</v>
      </c>
      <c r="C15" s="40">
        <v>158.5</v>
      </c>
      <c r="D15" s="40">
        <v>3.64</v>
      </c>
      <c r="E15" s="42">
        <v>158.5</v>
      </c>
      <c r="F15" s="40">
        <v>158.47999999999999</v>
      </c>
      <c r="G15" s="40">
        <v>0.03</v>
      </c>
      <c r="H15" s="40">
        <f t="shared" si="3"/>
        <v>3.6100000000000003</v>
      </c>
      <c r="I15" s="55">
        <v>3.0000000000000001E-3</v>
      </c>
      <c r="J15" s="56">
        <f t="shared" si="4"/>
        <v>3.0000000000000001E-3</v>
      </c>
      <c r="K15" s="46">
        <f t="shared" ref="K15:K38" si="5">(D15-G15)/D15*100</f>
        <v>99.175824175824175</v>
      </c>
      <c r="L15" s="52"/>
      <c r="M15" s="5"/>
    </row>
    <row r="16" spans="1:14" s="31" customFormat="1" ht="38.450000000000003" customHeight="1" x14ac:dyDescent="0.2">
      <c r="A16" s="36">
        <v>9</v>
      </c>
      <c r="B16" s="29" t="s">
        <v>51</v>
      </c>
      <c r="C16" s="40">
        <v>159</v>
      </c>
      <c r="D16" s="40">
        <v>1.02</v>
      </c>
      <c r="E16" s="40">
        <v>159</v>
      </c>
      <c r="F16" s="40">
        <v>158.97999999999999</v>
      </c>
      <c r="G16" s="40">
        <v>1.2E-2</v>
      </c>
      <c r="H16" s="42">
        <f t="shared" si="3"/>
        <v>1.008</v>
      </c>
      <c r="I16" s="55">
        <v>3.0000000000000001E-3</v>
      </c>
      <c r="J16" s="55">
        <v>3.0000000000000001E-3</v>
      </c>
      <c r="K16" s="47">
        <f t="shared" si="5"/>
        <v>98.82352941176471</v>
      </c>
      <c r="L16" s="52"/>
      <c r="M16" s="5"/>
    </row>
    <row r="17" spans="1:14" s="31" customFormat="1" ht="40.5" customHeight="1" x14ac:dyDescent="0.2">
      <c r="A17" s="36">
        <v>10</v>
      </c>
      <c r="B17" s="29" t="s">
        <v>12</v>
      </c>
      <c r="C17" s="40">
        <v>160.5</v>
      </c>
      <c r="D17" s="40">
        <v>1.37</v>
      </c>
      <c r="E17" s="40">
        <v>160.5</v>
      </c>
      <c r="F17" s="40">
        <v>160.47999999999999</v>
      </c>
      <c r="G17" s="40">
        <v>1.4E-2</v>
      </c>
      <c r="H17" s="43">
        <f t="shared" si="3"/>
        <v>1.3560000000000001</v>
      </c>
      <c r="I17" s="55">
        <v>3.0000000000000001E-3</v>
      </c>
      <c r="J17" s="55">
        <v>3.0000000000000001E-3</v>
      </c>
      <c r="K17" s="47">
        <f t="shared" si="5"/>
        <v>98.978102189781026</v>
      </c>
      <c r="L17" s="52"/>
      <c r="M17" s="5"/>
    </row>
    <row r="18" spans="1:14" s="31" customFormat="1" ht="16.5" customHeight="1" x14ac:dyDescent="0.2">
      <c r="A18" s="36">
        <v>11</v>
      </c>
      <c r="B18" s="1" t="s">
        <v>13</v>
      </c>
      <c r="C18" s="40">
        <v>185.5</v>
      </c>
      <c r="D18" s="40">
        <v>1.83</v>
      </c>
      <c r="E18" s="32">
        <v>185.5</v>
      </c>
      <c r="F18" s="32">
        <v>185.48</v>
      </c>
      <c r="G18" s="32">
        <v>2.1000000000000001E-2</v>
      </c>
      <c r="H18" s="32">
        <f t="shared" si="3"/>
        <v>1.8090000000000002</v>
      </c>
      <c r="I18" s="32">
        <v>0.02</v>
      </c>
      <c r="J18" s="32">
        <f t="shared" si="4"/>
        <v>0.02</v>
      </c>
      <c r="K18" s="33">
        <f>H18*100/D18</f>
        <v>98.852459016393439</v>
      </c>
      <c r="L18" s="52"/>
      <c r="M18" s="5"/>
    </row>
    <row r="19" spans="1:14" s="31" customFormat="1" ht="14.25" customHeight="1" x14ac:dyDescent="0.2">
      <c r="A19" s="36">
        <v>12</v>
      </c>
      <c r="B19" s="1" t="s">
        <v>14</v>
      </c>
      <c r="C19" s="40">
        <v>189.5</v>
      </c>
      <c r="D19" s="40">
        <v>1.19</v>
      </c>
      <c r="E19" s="32">
        <v>189.5</v>
      </c>
      <c r="F19" s="32">
        <v>189.47</v>
      </c>
      <c r="G19" s="32">
        <v>1.7000000000000001E-2</v>
      </c>
      <c r="H19" s="32">
        <f t="shared" si="3"/>
        <v>1.173</v>
      </c>
      <c r="I19" s="32">
        <v>0.04</v>
      </c>
      <c r="J19" s="32">
        <f t="shared" si="4"/>
        <v>0.04</v>
      </c>
      <c r="K19" s="33">
        <f>H19*100/D19</f>
        <v>98.571428571428584</v>
      </c>
      <c r="L19" s="52"/>
      <c r="M19" s="5"/>
    </row>
    <row r="20" spans="1:14" s="31" customFormat="1" ht="15" customHeight="1" x14ac:dyDescent="0.2">
      <c r="A20" s="36">
        <v>13</v>
      </c>
      <c r="B20" s="1" t="s">
        <v>74</v>
      </c>
      <c r="C20" s="40">
        <v>174.03</v>
      </c>
      <c r="D20" s="40">
        <v>1.03</v>
      </c>
      <c r="E20" s="32">
        <v>174.03</v>
      </c>
      <c r="F20" s="32">
        <v>174.07</v>
      </c>
      <c r="G20" s="32">
        <v>-0.04</v>
      </c>
      <c r="H20" s="32">
        <f t="shared" si="3"/>
        <v>1.07</v>
      </c>
      <c r="I20" s="32">
        <v>0.19</v>
      </c>
      <c r="J20" s="32">
        <f t="shared" si="4"/>
        <v>0.19</v>
      </c>
      <c r="K20" s="33">
        <f>H20*100/D20</f>
        <v>103.88349514563106</v>
      </c>
      <c r="L20" s="52"/>
      <c r="M20" s="5"/>
    </row>
    <row r="21" spans="1:14" s="31" customFormat="1" ht="14.25" customHeight="1" x14ac:dyDescent="0.2">
      <c r="A21" s="36">
        <v>14</v>
      </c>
      <c r="B21" s="1" t="s">
        <v>63</v>
      </c>
      <c r="C21" s="40">
        <v>182.5</v>
      </c>
      <c r="D21" s="40">
        <v>3.93</v>
      </c>
      <c r="E21" s="32">
        <v>182.5</v>
      </c>
      <c r="F21" s="32">
        <v>182.47</v>
      </c>
      <c r="G21" s="32">
        <v>7.0000000000000007E-2</v>
      </c>
      <c r="H21" s="32">
        <f t="shared" si="3"/>
        <v>3.8600000000000003</v>
      </c>
      <c r="I21" s="32">
        <v>0.09</v>
      </c>
      <c r="J21" s="32">
        <f t="shared" si="4"/>
        <v>0.09</v>
      </c>
      <c r="K21" s="33">
        <f>H21*100/D21</f>
        <v>98.218829516539444</v>
      </c>
      <c r="L21" s="52"/>
      <c r="M21" s="5"/>
    </row>
    <row r="22" spans="1:14" s="31" customFormat="1" ht="15" customHeight="1" x14ac:dyDescent="0.2">
      <c r="A22" s="36">
        <v>15</v>
      </c>
      <c r="B22" s="1" t="s">
        <v>15</v>
      </c>
      <c r="C22" s="40">
        <v>192.5</v>
      </c>
      <c r="D22" s="40">
        <v>1.07</v>
      </c>
      <c r="E22" s="32">
        <v>192.5</v>
      </c>
      <c r="F22" s="32">
        <v>192.12</v>
      </c>
      <c r="G22" s="32">
        <v>0.25</v>
      </c>
      <c r="H22" s="32">
        <f t="shared" si="3"/>
        <v>0.82000000000000006</v>
      </c>
      <c r="I22" s="32">
        <v>0.03</v>
      </c>
      <c r="J22" s="32">
        <f t="shared" ref="J22:J27" si="6">I22</f>
        <v>0.03</v>
      </c>
      <c r="K22" s="33">
        <f>(D22-G22)/D22*100</f>
        <v>76.63551401869158</v>
      </c>
      <c r="L22" s="52"/>
      <c r="M22" s="5"/>
    </row>
    <row r="23" spans="1:14" s="31" customFormat="1" ht="15.75" customHeight="1" x14ac:dyDescent="0.2">
      <c r="A23" s="36">
        <v>16</v>
      </c>
      <c r="B23" s="1" t="s">
        <v>75</v>
      </c>
      <c r="C23" s="40">
        <v>179.1</v>
      </c>
      <c r="D23" s="40">
        <v>1.75</v>
      </c>
      <c r="E23" s="32">
        <v>179.1</v>
      </c>
      <c r="F23" s="32">
        <v>179.13</v>
      </c>
      <c r="G23" s="32">
        <v>-0.03</v>
      </c>
      <c r="H23" s="32">
        <f t="shared" si="3"/>
        <v>1.78</v>
      </c>
      <c r="I23" s="32">
        <v>0.15</v>
      </c>
      <c r="J23" s="32">
        <f t="shared" si="6"/>
        <v>0.15</v>
      </c>
      <c r="K23" s="33">
        <f t="shared" ref="K23:K27" si="7">H23*100/D23</f>
        <v>101.71428571428571</v>
      </c>
      <c r="L23" s="52"/>
      <c r="M23" s="5"/>
    </row>
    <row r="24" spans="1:14" s="31" customFormat="1" ht="18" customHeight="1" x14ac:dyDescent="0.2">
      <c r="A24" s="36">
        <v>17</v>
      </c>
      <c r="B24" s="1" t="s">
        <v>16</v>
      </c>
      <c r="C24" s="40">
        <v>182.5</v>
      </c>
      <c r="D24" s="40">
        <v>1.08</v>
      </c>
      <c r="E24" s="32">
        <v>182.5</v>
      </c>
      <c r="F24" s="32">
        <v>182</v>
      </c>
      <c r="G24" s="32">
        <v>0.33</v>
      </c>
      <c r="H24" s="32">
        <f t="shared" si="3"/>
        <v>0.75</v>
      </c>
      <c r="I24" s="32">
        <v>0.02</v>
      </c>
      <c r="J24" s="32">
        <f t="shared" si="6"/>
        <v>0.02</v>
      </c>
      <c r="K24" s="33">
        <f t="shared" si="7"/>
        <v>69.444444444444443</v>
      </c>
      <c r="L24" s="52"/>
      <c r="M24" s="5"/>
    </row>
    <row r="25" spans="1:14" s="31" customFormat="1" ht="22.5" customHeight="1" x14ac:dyDescent="0.2">
      <c r="A25" s="36">
        <v>18</v>
      </c>
      <c r="B25" s="1" t="s">
        <v>17</v>
      </c>
      <c r="C25" s="40">
        <v>177</v>
      </c>
      <c r="D25" s="40">
        <v>1.41</v>
      </c>
      <c r="E25" s="32">
        <v>177</v>
      </c>
      <c r="F25" s="32">
        <v>176.2</v>
      </c>
      <c r="G25" s="32">
        <v>0.5</v>
      </c>
      <c r="H25" s="32">
        <f t="shared" si="3"/>
        <v>0.90999999999999992</v>
      </c>
      <c r="I25" s="32">
        <v>0.05</v>
      </c>
      <c r="J25" s="32">
        <f t="shared" si="6"/>
        <v>0.05</v>
      </c>
      <c r="K25" s="33">
        <f t="shared" si="7"/>
        <v>64.539007092198574</v>
      </c>
      <c r="L25" s="52"/>
      <c r="M25" s="5"/>
    </row>
    <row r="26" spans="1:14" s="31" customFormat="1" ht="22.5" customHeight="1" x14ac:dyDescent="0.2">
      <c r="A26" s="36">
        <v>19</v>
      </c>
      <c r="B26" s="1" t="s">
        <v>18</v>
      </c>
      <c r="C26" s="40">
        <v>175.25</v>
      </c>
      <c r="D26" s="40">
        <v>1.17</v>
      </c>
      <c r="E26" s="32">
        <v>175.25</v>
      </c>
      <c r="F26" s="32">
        <v>174.7</v>
      </c>
      <c r="G26" s="32">
        <v>0.31</v>
      </c>
      <c r="H26" s="32">
        <f t="shared" si="3"/>
        <v>0.85999999999999988</v>
      </c>
      <c r="I26" s="32">
        <v>0.15</v>
      </c>
      <c r="J26" s="32">
        <f>I26</f>
        <v>0.15</v>
      </c>
      <c r="K26" s="33">
        <f t="shared" si="7"/>
        <v>73.504273504273499</v>
      </c>
      <c r="L26" s="52"/>
      <c r="M26" s="5"/>
    </row>
    <row r="27" spans="1:14" s="31" customFormat="1" ht="13.5" customHeight="1" x14ac:dyDescent="0.2">
      <c r="A27" s="36">
        <v>20</v>
      </c>
      <c r="B27" s="1" t="s">
        <v>19</v>
      </c>
      <c r="C27" s="40">
        <v>97.97</v>
      </c>
      <c r="D27" s="40">
        <v>2.5</v>
      </c>
      <c r="E27" s="32">
        <v>97.97</v>
      </c>
      <c r="F27" s="32">
        <v>97.94</v>
      </c>
      <c r="G27" s="32">
        <v>0.04</v>
      </c>
      <c r="H27" s="32">
        <f t="shared" si="3"/>
        <v>2.46</v>
      </c>
      <c r="I27" s="32">
        <v>0.15</v>
      </c>
      <c r="J27" s="32">
        <f t="shared" si="6"/>
        <v>0.15</v>
      </c>
      <c r="K27" s="33">
        <f t="shared" si="7"/>
        <v>98.4</v>
      </c>
      <c r="L27" s="52"/>
      <c r="M27" s="5"/>
    </row>
    <row r="28" spans="1:14" s="31" customFormat="1" ht="13.5" customHeight="1" x14ac:dyDescent="0.2">
      <c r="A28" s="36">
        <v>21</v>
      </c>
      <c r="B28" s="1" t="s">
        <v>20</v>
      </c>
      <c r="C28" s="40">
        <v>159.87</v>
      </c>
      <c r="D28" s="40">
        <v>1.19</v>
      </c>
      <c r="E28" s="40">
        <v>159.87</v>
      </c>
      <c r="F28" s="40">
        <v>158.37</v>
      </c>
      <c r="G28" s="40">
        <v>0.89</v>
      </c>
      <c r="H28" s="40">
        <f t="shared" si="3"/>
        <v>0.29999999999999993</v>
      </c>
      <c r="I28" s="40">
        <v>0.02</v>
      </c>
      <c r="J28" s="11">
        <f t="shared" ref="J28" si="8">I28</f>
        <v>0.02</v>
      </c>
      <c r="K28" s="47">
        <f t="shared" si="5"/>
        <v>25.210084033613438</v>
      </c>
      <c r="L28" s="52"/>
      <c r="M28" s="5"/>
    </row>
    <row r="29" spans="1:14" s="31" customFormat="1" ht="13.5" customHeight="1" x14ac:dyDescent="0.2">
      <c r="A29" s="36">
        <v>22</v>
      </c>
      <c r="B29" s="1" t="s">
        <v>21</v>
      </c>
      <c r="C29" s="40">
        <v>180.6</v>
      </c>
      <c r="D29" s="40">
        <v>1.02</v>
      </c>
      <c r="E29" s="32">
        <v>180.6</v>
      </c>
      <c r="F29" s="32">
        <v>180.51</v>
      </c>
      <c r="G29" s="32">
        <v>5.8000000000000003E-2</v>
      </c>
      <c r="H29" s="32">
        <f t="shared" si="3"/>
        <v>0.96199999999999997</v>
      </c>
      <c r="I29" s="32">
        <v>0.04</v>
      </c>
      <c r="J29" s="32">
        <f t="shared" ref="J29:J35" si="9">I29</f>
        <v>0.04</v>
      </c>
      <c r="K29" s="33">
        <f>H29*100/D29</f>
        <v>94.313725490196077</v>
      </c>
      <c r="L29" s="52"/>
      <c r="M29" s="5"/>
    </row>
    <row r="30" spans="1:14" s="31" customFormat="1" ht="13.5" customHeight="1" x14ac:dyDescent="0.2">
      <c r="A30" s="36">
        <v>23</v>
      </c>
      <c r="B30" s="1" t="s">
        <v>76</v>
      </c>
      <c r="C30" s="40">
        <v>163</v>
      </c>
      <c r="D30" s="40">
        <v>2.5</v>
      </c>
      <c r="E30" s="32">
        <v>163</v>
      </c>
      <c r="F30" s="32">
        <v>162.87</v>
      </c>
      <c r="G30" s="32">
        <v>0.13</v>
      </c>
      <c r="H30" s="32">
        <f t="shared" si="3"/>
        <v>2.37</v>
      </c>
      <c r="I30" s="32">
        <v>0.01</v>
      </c>
      <c r="J30" s="32">
        <f t="shared" si="9"/>
        <v>0.01</v>
      </c>
      <c r="K30" s="33">
        <f>H30*100/D30</f>
        <v>94.8</v>
      </c>
      <c r="L30" s="52"/>
      <c r="M30" s="5"/>
      <c r="N30" s="52"/>
    </row>
    <row r="31" spans="1:14" s="31" customFormat="1" ht="14.25" customHeight="1" x14ac:dyDescent="0.2">
      <c r="A31" s="36">
        <v>24</v>
      </c>
      <c r="B31" s="27" t="s">
        <v>22</v>
      </c>
      <c r="C31" s="40">
        <v>169</v>
      </c>
      <c r="D31" s="40">
        <v>1.2</v>
      </c>
      <c r="E31" s="32">
        <v>169</v>
      </c>
      <c r="F31" s="32">
        <v>168.3</v>
      </c>
      <c r="G31" s="32">
        <v>0.48</v>
      </c>
      <c r="H31" s="32">
        <f t="shared" si="3"/>
        <v>0.72</v>
      </c>
      <c r="I31" s="32">
        <v>0.01</v>
      </c>
      <c r="J31" s="32">
        <f t="shared" si="9"/>
        <v>0.01</v>
      </c>
      <c r="K31" s="33">
        <f>H31*100/D31</f>
        <v>60</v>
      </c>
      <c r="L31" s="52"/>
      <c r="M31" s="5"/>
    </row>
    <row r="32" spans="1:14" s="31" customFormat="1" ht="14.25" customHeight="1" x14ac:dyDescent="0.2">
      <c r="A32" s="36">
        <v>25</v>
      </c>
      <c r="B32" s="1" t="s">
        <v>77</v>
      </c>
      <c r="C32" s="40">
        <v>173</v>
      </c>
      <c r="D32" s="40">
        <v>1.1299999999999999</v>
      </c>
      <c r="E32" s="32">
        <v>173</v>
      </c>
      <c r="F32" s="32">
        <v>172.97</v>
      </c>
      <c r="G32" s="32">
        <v>0.02</v>
      </c>
      <c r="H32" s="32">
        <f t="shared" si="3"/>
        <v>1.1099999999999999</v>
      </c>
      <c r="I32" s="32">
        <v>0.01</v>
      </c>
      <c r="J32" s="32">
        <f t="shared" si="9"/>
        <v>0.01</v>
      </c>
      <c r="K32" s="33">
        <f>H32*100/D32</f>
        <v>98.230088495575217</v>
      </c>
      <c r="L32" s="52"/>
      <c r="M32" s="5"/>
    </row>
    <row r="33" spans="1:13" s="31" customFormat="1" x14ac:dyDescent="0.2">
      <c r="A33" s="36">
        <v>26</v>
      </c>
      <c r="B33" s="1" t="s">
        <v>23</v>
      </c>
      <c r="C33" s="40">
        <v>164</v>
      </c>
      <c r="D33" s="40">
        <v>1.5</v>
      </c>
      <c r="E33" s="32">
        <v>164</v>
      </c>
      <c r="F33" s="32">
        <v>163.78</v>
      </c>
      <c r="G33" s="32">
        <v>0.48</v>
      </c>
      <c r="H33" s="32">
        <f t="shared" si="3"/>
        <v>1.02</v>
      </c>
      <c r="I33" s="32">
        <v>1</v>
      </c>
      <c r="J33" s="32">
        <f>I33</f>
        <v>1</v>
      </c>
      <c r="K33" s="33">
        <f>H33*100/D33</f>
        <v>68</v>
      </c>
      <c r="L33" s="52"/>
      <c r="M33" s="5"/>
    </row>
    <row r="34" spans="1:13" s="31" customFormat="1" ht="14.25" customHeight="1" x14ac:dyDescent="0.2">
      <c r="A34" s="36">
        <v>27</v>
      </c>
      <c r="B34" s="1" t="s">
        <v>24</v>
      </c>
      <c r="C34" s="40">
        <v>177</v>
      </c>
      <c r="D34" s="40">
        <v>8.24</v>
      </c>
      <c r="E34" s="11">
        <v>175.9</v>
      </c>
      <c r="F34" s="11">
        <v>176.05</v>
      </c>
      <c r="G34" s="11">
        <v>3</v>
      </c>
      <c r="H34" s="11">
        <f t="shared" si="3"/>
        <v>5.24</v>
      </c>
      <c r="I34" s="11">
        <v>0.35</v>
      </c>
      <c r="J34" s="11">
        <f t="shared" si="9"/>
        <v>0.35</v>
      </c>
      <c r="K34" s="34">
        <f t="shared" ref="K34" si="10">H34*100/D34</f>
        <v>63.592233009708735</v>
      </c>
      <c r="L34" s="52"/>
      <c r="M34" s="5"/>
    </row>
    <row r="35" spans="1:13" s="31" customFormat="1" ht="14.25" customHeight="1" x14ac:dyDescent="0.2">
      <c r="A35" s="36">
        <v>28</v>
      </c>
      <c r="B35" s="1" t="s">
        <v>25</v>
      </c>
      <c r="C35" s="40">
        <v>167.5</v>
      </c>
      <c r="D35" s="40">
        <v>3.44</v>
      </c>
      <c r="E35" s="32">
        <v>167.5</v>
      </c>
      <c r="F35" s="32">
        <v>167.42</v>
      </c>
      <c r="G35" s="32">
        <v>0.1</v>
      </c>
      <c r="H35" s="32">
        <f t="shared" si="3"/>
        <v>3.34</v>
      </c>
      <c r="I35" s="32">
        <v>1.1000000000000001</v>
      </c>
      <c r="J35" s="32">
        <f t="shared" si="9"/>
        <v>1.1000000000000001</v>
      </c>
      <c r="K35" s="33">
        <f>H35*100/D35</f>
        <v>97.093023255813961</v>
      </c>
      <c r="L35" s="52"/>
      <c r="M35" s="5"/>
    </row>
    <row r="36" spans="1:13" s="31" customFormat="1" ht="12" customHeight="1" x14ac:dyDescent="0.2">
      <c r="A36" s="36">
        <v>29</v>
      </c>
      <c r="B36" s="1" t="s">
        <v>64</v>
      </c>
      <c r="C36" s="40">
        <v>182.6</v>
      </c>
      <c r="D36" s="40"/>
      <c r="E36" s="40">
        <v>182.6</v>
      </c>
      <c r="F36" s="40"/>
      <c r="G36" s="40"/>
      <c r="H36" s="40"/>
      <c r="I36" s="40"/>
      <c r="J36" s="40"/>
      <c r="K36" s="47"/>
      <c r="L36" s="54"/>
      <c r="M36" s="5"/>
    </row>
    <row r="37" spans="1:13" s="31" customFormat="1" ht="15" customHeight="1" x14ac:dyDescent="0.2">
      <c r="A37" s="36">
        <v>30</v>
      </c>
      <c r="B37" s="1" t="s">
        <v>26</v>
      </c>
      <c r="C37" s="40">
        <v>97.2</v>
      </c>
      <c r="D37" s="40">
        <v>1.66</v>
      </c>
      <c r="E37" s="40">
        <v>97.2</v>
      </c>
      <c r="F37" s="40">
        <v>97.22</v>
      </c>
      <c r="G37" s="40">
        <v>0</v>
      </c>
      <c r="H37" s="32">
        <f>D37-G37</f>
        <v>1.66</v>
      </c>
      <c r="I37" s="56">
        <v>1.4999999999999999E-2</v>
      </c>
      <c r="J37" s="56">
        <f>I37</f>
        <v>1.4999999999999999E-2</v>
      </c>
      <c r="K37" s="47">
        <f t="shared" si="5"/>
        <v>100</v>
      </c>
      <c r="L37" s="52"/>
      <c r="M37" s="5"/>
    </row>
    <row r="38" spans="1:13" s="31" customFormat="1" ht="14.25" customHeight="1" x14ac:dyDescent="0.2">
      <c r="A38" s="36">
        <v>31</v>
      </c>
      <c r="B38" s="29" t="s">
        <v>27</v>
      </c>
      <c r="C38" s="40">
        <v>139.19999999999999</v>
      </c>
      <c r="D38" s="40">
        <v>2.16</v>
      </c>
      <c r="E38" s="40">
        <v>139.19999999999999</v>
      </c>
      <c r="F38" s="40">
        <v>139.21</v>
      </c>
      <c r="G38" s="48">
        <v>0</v>
      </c>
      <c r="H38" s="32">
        <f>D38-G38</f>
        <v>2.16</v>
      </c>
      <c r="I38" s="56">
        <v>3.0000000000000001E-3</v>
      </c>
      <c r="J38" s="56">
        <f>I38</f>
        <v>3.0000000000000001E-3</v>
      </c>
      <c r="K38" s="47">
        <f t="shared" si="5"/>
        <v>100</v>
      </c>
      <c r="L38" s="52"/>
      <c r="M38" s="5"/>
    </row>
    <row r="39" spans="1:13" s="31" customFormat="1" ht="15" customHeight="1" x14ac:dyDescent="0.2">
      <c r="A39" s="36">
        <v>32</v>
      </c>
      <c r="B39" s="1" t="s">
        <v>28</v>
      </c>
      <c r="C39" s="40">
        <v>131.6</v>
      </c>
      <c r="D39" s="40">
        <v>3.27</v>
      </c>
      <c r="E39" s="32">
        <v>130.69999999999999</v>
      </c>
      <c r="F39" s="32">
        <v>131.27000000000001</v>
      </c>
      <c r="G39" s="32">
        <v>1.08</v>
      </c>
      <c r="H39" s="32">
        <f>D39-G39</f>
        <v>2.19</v>
      </c>
      <c r="I39" s="32">
        <v>2.34</v>
      </c>
      <c r="J39" s="32">
        <f>I39</f>
        <v>2.34</v>
      </c>
      <c r="K39" s="33">
        <f>H39*100/D39</f>
        <v>66.972477064220186</v>
      </c>
      <c r="L39" s="52"/>
      <c r="M39" s="5"/>
    </row>
    <row r="40" spans="1:13" s="31" customFormat="1" ht="13.5" customHeight="1" x14ac:dyDescent="0.2">
      <c r="A40" s="36">
        <v>33</v>
      </c>
      <c r="B40" s="1" t="s">
        <v>29</v>
      </c>
      <c r="C40" s="40">
        <v>127.4</v>
      </c>
      <c r="D40" s="40">
        <v>1.75</v>
      </c>
      <c r="E40" s="32">
        <v>127.4</v>
      </c>
      <c r="F40" s="32">
        <v>127.25</v>
      </c>
      <c r="G40" s="32">
        <v>0.11</v>
      </c>
      <c r="H40" s="32">
        <f>D40-G40</f>
        <v>1.64</v>
      </c>
      <c r="I40" s="32">
        <v>2.44</v>
      </c>
      <c r="J40" s="32">
        <f>I40</f>
        <v>2.44</v>
      </c>
      <c r="K40" s="33">
        <f>H40*100/D40</f>
        <v>93.714285714285708</v>
      </c>
      <c r="L40" s="4"/>
      <c r="M40" s="5"/>
    </row>
    <row r="41" spans="1:13" s="31" customFormat="1" ht="15" customHeight="1" x14ac:dyDescent="0.2">
      <c r="A41" s="12"/>
      <c r="B41" s="3" t="s">
        <v>53</v>
      </c>
      <c r="C41" s="40"/>
      <c r="D41" s="44"/>
      <c r="E41" s="40"/>
      <c r="F41" s="50"/>
      <c r="G41" s="44">
        <f>SUM(G42:G44)</f>
        <v>4.9999999999999991</v>
      </c>
      <c r="H41" s="44"/>
      <c r="I41" s="40"/>
      <c r="J41" s="40"/>
      <c r="K41" s="47"/>
      <c r="L41" s="52"/>
      <c r="M41" s="5"/>
    </row>
    <row r="42" spans="1:13" s="31" customFormat="1" ht="15" customHeight="1" x14ac:dyDescent="0.2">
      <c r="A42" s="36">
        <v>34</v>
      </c>
      <c r="B42" s="10" t="s">
        <v>69</v>
      </c>
      <c r="C42" s="40">
        <v>176.4</v>
      </c>
      <c r="D42" s="40">
        <v>2.36</v>
      </c>
      <c r="E42" s="32">
        <v>176.4</v>
      </c>
      <c r="F42" s="32">
        <v>175.35</v>
      </c>
      <c r="G42" s="32">
        <v>1.23</v>
      </c>
      <c r="H42" s="32">
        <f>D42-G42</f>
        <v>1.1299999999999999</v>
      </c>
      <c r="I42" s="32">
        <v>0.02</v>
      </c>
      <c r="J42" s="32">
        <v>0.02</v>
      </c>
      <c r="K42" s="33">
        <f>H42*100/D42</f>
        <v>47.881355932203384</v>
      </c>
      <c r="L42" s="4"/>
      <c r="M42" s="5"/>
    </row>
    <row r="43" spans="1:13" s="31" customFormat="1" ht="13.5" customHeight="1" x14ac:dyDescent="0.2">
      <c r="A43" s="36">
        <v>35</v>
      </c>
      <c r="B43" s="1" t="s">
        <v>65</v>
      </c>
      <c r="C43" s="40">
        <v>169.5</v>
      </c>
      <c r="D43" s="40">
        <v>4.0599999999999996</v>
      </c>
      <c r="E43" s="32">
        <v>169.5</v>
      </c>
      <c r="F43" s="32">
        <v>168.6</v>
      </c>
      <c r="G43" s="32">
        <v>3.05</v>
      </c>
      <c r="H43" s="32">
        <f>D43-G43</f>
        <v>1.0099999999999998</v>
      </c>
      <c r="I43" s="32">
        <v>0.3</v>
      </c>
      <c r="J43" s="32">
        <f>I43</f>
        <v>0.3</v>
      </c>
      <c r="K43" s="33">
        <f>H43*100/D43</f>
        <v>24.876847290640388</v>
      </c>
      <c r="L43" s="4"/>
      <c r="M43" s="5"/>
    </row>
    <row r="44" spans="1:13" s="31" customFormat="1" ht="12.75" customHeight="1" x14ac:dyDescent="0.2">
      <c r="A44" s="36">
        <v>36</v>
      </c>
      <c r="B44" s="1" t="s">
        <v>30</v>
      </c>
      <c r="C44" s="40">
        <v>180.1</v>
      </c>
      <c r="D44" s="40">
        <v>1</v>
      </c>
      <c r="E44" s="32">
        <v>180.1</v>
      </c>
      <c r="F44" s="32">
        <v>178.3</v>
      </c>
      <c r="G44" s="32">
        <v>0.72</v>
      </c>
      <c r="H44" s="32">
        <f>D44-G44</f>
        <v>0.28000000000000003</v>
      </c>
      <c r="I44" s="32">
        <v>0</v>
      </c>
      <c r="J44" s="32">
        <v>0</v>
      </c>
      <c r="K44" s="33">
        <f>H44*100/D44</f>
        <v>28.000000000000004</v>
      </c>
      <c r="L44" s="4"/>
      <c r="M44" s="5"/>
    </row>
    <row r="45" spans="1:13" s="31" customFormat="1" ht="12.75" customHeight="1" x14ac:dyDescent="0.2">
      <c r="A45" s="12"/>
      <c r="B45" s="3" t="s">
        <v>31</v>
      </c>
      <c r="C45" s="40"/>
      <c r="D45" s="45"/>
      <c r="E45" s="42"/>
      <c r="F45" s="42"/>
      <c r="G45" s="45">
        <f>SUM(G46:G50)</f>
        <v>3.7829999999999999</v>
      </c>
      <c r="H45" s="45"/>
      <c r="I45" s="42"/>
      <c r="J45" s="42"/>
      <c r="K45" s="46"/>
      <c r="L45" s="52"/>
      <c r="M45" s="5"/>
    </row>
    <row r="46" spans="1:13" s="31" customFormat="1" ht="15" customHeight="1" x14ac:dyDescent="0.2">
      <c r="A46" s="36">
        <v>37</v>
      </c>
      <c r="B46" s="1" t="s">
        <v>32</v>
      </c>
      <c r="C46" s="40">
        <v>185</v>
      </c>
      <c r="D46" s="40">
        <v>13.82</v>
      </c>
      <c r="E46" s="40">
        <v>184.35</v>
      </c>
      <c r="F46" s="49">
        <f>E46</f>
        <v>184.35</v>
      </c>
      <c r="G46" s="49">
        <v>2.06</v>
      </c>
      <c r="H46" s="40">
        <f>D46-G46</f>
        <v>11.76</v>
      </c>
      <c r="I46" s="49">
        <v>0.22</v>
      </c>
      <c r="J46" s="40">
        <v>0.2</v>
      </c>
      <c r="K46" s="47">
        <f t="shared" ref="K46:K64" si="11">(D46-G46)/D46*100</f>
        <v>85.094066570188133</v>
      </c>
      <c r="L46" s="4"/>
      <c r="M46" s="5"/>
    </row>
    <row r="47" spans="1:13" s="31" customFormat="1" ht="13.5" customHeight="1" x14ac:dyDescent="0.2">
      <c r="A47" s="36">
        <v>38</v>
      </c>
      <c r="B47" s="1" t="s">
        <v>66</v>
      </c>
      <c r="C47" s="40">
        <v>177</v>
      </c>
      <c r="D47" s="40">
        <v>3.8359999999999999</v>
      </c>
      <c r="E47" s="40">
        <v>176.4</v>
      </c>
      <c r="F47" s="49">
        <f>E47</f>
        <v>176.4</v>
      </c>
      <c r="G47" s="49">
        <v>0.64900000000000002</v>
      </c>
      <c r="H47" s="40">
        <f>D47-G47</f>
        <v>3.1869999999999998</v>
      </c>
      <c r="I47" s="49">
        <v>0.2</v>
      </c>
      <c r="J47" s="40">
        <v>0.2</v>
      </c>
      <c r="K47" s="47">
        <f t="shared" si="11"/>
        <v>83.08133472367048</v>
      </c>
      <c r="L47" s="4"/>
      <c r="M47" s="5"/>
    </row>
    <row r="48" spans="1:13" s="31" customFormat="1" x14ac:dyDescent="0.2">
      <c r="A48" s="36">
        <v>39</v>
      </c>
      <c r="B48" s="1" t="s">
        <v>33</v>
      </c>
      <c r="C48" s="40">
        <v>132.5</v>
      </c>
      <c r="D48" s="40">
        <v>2.4300000000000002</v>
      </c>
      <c r="E48" s="40">
        <v>132.19</v>
      </c>
      <c r="F48" s="49">
        <f>E48</f>
        <v>132.19</v>
      </c>
      <c r="G48" s="49">
        <v>0.28000000000000003</v>
      </c>
      <c r="H48" s="40">
        <f>D48-G48</f>
        <v>2.1500000000000004</v>
      </c>
      <c r="I48" s="49">
        <v>0.14000000000000001</v>
      </c>
      <c r="J48" s="40">
        <v>0.14000000000000001</v>
      </c>
      <c r="K48" s="47">
        <f>H48*100/D48</f>
        <v>88.477366255144034</v>
      </c>
      <c r="L48" s="4"/>
      <c r="M48" s="5"/>
    </row>
    <row r="49" spans="1:17" s="31" customFormat="1" x14ac:dyDescent="0.2">
      <c r="A49" s="36">
        <v>40</v>
      </c>
      <c r="B49" s="28" t="s">
        <v>34</v>
      </c>
      <c r="C49" s="40">
        <v>158.72999999999999</v>
      </c>
      <c r="D49" s="40">
        <v>6.57</v>
      </c>
      <c r="E49" s="40">
        <v>158.63</v>
      </c>
      <c r="F49" s="49">
        <f>E49</f>
        <v>158.63</v>
      </c>
      <c r="G49" s="49">
        <v>0.65700000000000003</v>
      </c>
      <c r="H49" s="40">
        <f>D49-G49</f>
        <v>5.9130000000000003</v>
      </c>
      <c r="I49" s="49">
        <v>0.2</v>
      </c>
      <c r="J49" s="40">
        <v>0.2</v>
      </c>
      <c r="K49" s="47">
        <f t="shared" si="11"/>
        <v>90</v>
      </c>
      <c r="L49" s="4"/>
      <c r="M49" s="5"/>
    </row>
    <row r="50" spans="1:17" s="31" customFormat="1" ht="15" customHeight="1" x14ac:dyDescent="0.2">
      <c r="A50" s="36">
        <v>41</v>
      </c>
      <c r="B50" s="1" t="s">
        <v>35</v>
      </c>
      <c r="C50" s="40">
        <v>175</v>
      </c>
      <c r="D50" s="40">
        <v>1.46</v>
      </c>
      <c r="E50" s="40">
        <v>174.65</v>
      </c>
      <c r="F50" s="49">
        <f>E50</f>
        <v>174.65</v>
      </c>
      <c r="G50" s="49">
        <v>0.13700000000000001</v>
      </c>
      <c r="H50" s="40">
        <f>D50-G50</f>
        <v>1.323</v>
      </c>
      <c r="I50" s="49">
        <v>0.1</v>
      </c>
      <c r="J50" s="40">
        <v>0.1</v>
      </c>
      <c r="K50" s="47">
        <f>H50*100/D50</f>
        <v>90.61643835616438</v>
      </c>
    </row>
    <row r="51" spans="1:17" s="31" customFormat="1" ht="13.5" customHeight="1" x14ac:dyDescent="0.2">
      <c r="A51" s="36"/>
      <c r="B51" s="2" t="s">
        <v>36</v>
      </c>
      <c r="C51" s="40"/>
      <c r="D51" s="44"/>
      <c r="E51" s="40"/>
      <c r="F51" s="40"/>
      <c r="G51" s="44">
        <f>SUM(G52 )</f>
        <v>0.20699999999999999</v>
      </c>
      <c r="H51" s="44"/>
      <c r="I51" s="40"/>
      <c r="J51" s="40"/>
      <c r="K51" s="47"/>
      <c r="L51" s="52"/>
      <c r="M51" s="5"/>
      <c r="Q51" s="16"/>
    </row>
    <row r="52" spans="1:17" s="31" customFormat="1" ht="17.25" customHeight="1" x14ac:dyDescent="0.2">
      <c r="A52" s="36">
        <v>42</v>
      </c>
      <c r="B52" s="1" t="s">
        <v>37</v>
      </c>
      <c r="C52" s="40">
        <v>126.6</v>
      </c>
      <c r="D52" s="40">
        <v>1.51</v>
      </c>
      <c r="E52" s="40">
        <v>126.6</v>
      </c>
      <c r="F52" s="40">
        <v>125.9</v>
      </c>
      <c r="G52" s="40">
        <v>0.20699999999999999</v>
      </c>
      <c r="H52" s="40">
        <f>D52-G52</f>
        <v>1.3029999999999999</v>
      </c>
      <c r="I52" s="40">
        <v>0</v>
      </c>
      <c r="J52" s="40">
        <f t="shared" ref="J52:J54" si="12">I52</f>
        <v>0</v>
      </c>
      <c r="K52" s="47">
        <f t="shared" si="11"/>
        <v>86.291390728476813</v>
      </c>
      <c r="L52" s="4"/>
      <c r="M52" s="14"/>
    </row>
    <row r="53" spans="1:17" s="31" customFormat="1" ht="14.25" customHeight="1" x14ac:dyDescent="0.2">
      <c r="A53" s="12"/>
      <c r="B53" s="3" t="s">
        <v>38</v>
      </c>
      <c r="C53" s="40"/>
      <c r="D53" s="44"/>
      <c r="E53" s="40"/>
      <c r="F53" s="40"/>
      <c r="G53" s="44">
        <f>SUM(G54 )</f>
        <v>0.03</v>
      </c>
      <c r="H53" s="44"/>
      <c r="I53" s="40"/>
      <c r="J53" s="40"/>
      <c r="K53" s="47"/>
      <c r="L53" s="52"/>
      <c r="M53" s="5"/>
    </row>
    <row r="54" spans="1:17" s="31" customFormat="1" ht="21.75" customHeight="1" x14ac:dyDescent="0.2">
      <c r="A54" s="36">
        <v>43</v>
      </c>
      <c r="B54" s="1" t="s">
        <v>39</v>
      </c>
      <c r="C54" s="40">
        <v>153.30000000000001</v>
      </c>
      <c r="D54" s="40">
        <v>1.1000000000000001</v>
      </c>
      <c r="E54" s="40">
        <v>153.30000000000001</v>
      </c>
      <c r="F54" s="40">
        <v>153.12</v>
      </c>
      <c r="G54" s="40">
        <v>0.03</v>
      </c>
      <c r="H54" s="40">
        <f>D54-G54</f>
        <v>1.07</v>
      </c>
      <c r="I54" s="40">
        <v>0</v>
      </c>
      <c r="J54" s="40">
        <f t="shared" si="12"/>
        <v>0</v>
      </c>
      <c r="K54" s="47">
        <f t="shared" si="11"/>
        <v>97.272727272727266</v>
      </c>
      <c r="L54" s="4"/>
      <c r="M54" s="17"/>
    </row>
    <row r="55" spans="1:17" s="31" customFormat="1" ht="14.25" customHeight="1" x14ac:dyDescent="0.2">
      <c r="A55" s="36"/>
      <c r="B55" s="2" t="s">
        <v>54</v>
      </c>
      <c r="C55" s="40"/>
      <c r="D55" s="44"/>
      <c r="E55" s="40"/>
      <c r="F55" s="40"/>
      <c r="G55" s="44">
        <f>SUM(G56:G58)</f>
        <v>3.6720000000000002</v>
      </c>
      <c r="H55" s="44"/>
      <c r="I55" s="40"/>
      <c r="J55" s="40"/>
      <c r="K55" s="47"/>
      <c r="L55" s="52"/>
      <c r="M55" s="5"/>
      <c r="P55" s="31" t="s">
        <v>59</v>
      </c>
    </row>
    <row r="56" spans="1:17" s="31" customFormat="1" ht="15" customHeight="1" x14ac:dyDescent="0.2">
      <c r="A56" s="36">
        <v>44</v>
      </c>
      <c r="B56" s="1" t="s">
        <v>40</v>
      </c>
      <c r="C56" s="40">
        <v>145.5</v>
      </c>
      <c r="D56" s="40">
        <v>6</v>
      </c>
      <c r="E56" s="42">
        <v>143.78</v>
      </c>
      <c r="F56" s="42">
        <f>E56</f>
        <v>143.78</v>
      </c>
      <c r="G56" s="42">
        <v>3.43</v>
      </c>
      <c r="H56" s="40">
        <f>D56-G56</f>
        <v>2.57</v>
      </c>
      <c r="I56" s="42">
        <v>0.45</v>
      </c>
      <c r="J56" s="40">
        <v>0.6</v>
      </c>
      <c r="K56" s="47">
        <f t="shared" si="11"/>
        <v>42.833333333333329</v>
      </c>
      <c r="L56" s="4"/>
      <c r="M56" s="5"/>
    </row>
    <row r="57" spans="1:17" s="31" customFormat="1" ht="16.5" customHeight="1" x14ac:dyDescent="0.2">
      <c r="A57" s="36">
        <v>45</v>
      </c>
      <c r="B57" s="1" t="s">
        <v>41</v>
      </c>
      <c r="C57" s="40">
        <v>154.86000000000001</v>
      </c>
      <c r="D57" s="40">
        <v>1.1399999999999999</v>
      </c>
      <c r="E57" s="40">
        <v>154.69</v>
      </c>
      <c r="F57" s="49">
        <f>E57</f>
        <v>154.69</v>
      </c>
      <c r="G57" s="49">
        <v>0.124</v>
      </c>
      <c r="H57" s="40">
        <f>D57-G57</f>
        <v>1.016</v>
      </c>
      <c r="I57" s="49">
        <v>0.3</v>
      </c>
      <c r="J57" s="40">
        <v>0.3</v>
      </c>
      <c r="K57" s="47">
        <f t="shared" si="11"/>
        <v>89.122807017543863</v>
      </c>
      <c r="L57" s="4"/>
      <c r="M57" s="5"/>
    </row>
    <row r="58" spans="1:17" s="31" customFormat="1" ht="16.5" customHeight="1" x14ac:dyDescent="0.2">
      <c r="A58" s="36">
        <v>46</v>
      </c>
      <c r="B58" s="1" t="s">
        <v>42</v>
      </c>
      <c r="C58" s="40">
        <v>143</v>
      </c>
      <c r="D58" s="40">
        <v>2.8079999999999998</v>
      </c>
      <c r="E58" s="40">
        <v>142.88999999999999</v>
      </c>
      <c r="F58" s="49">
        <f>E58</f>
        <v>142.88999999999999</v>
      </c>
      <c r="G58" s="49">
        <v>0.11799999999999999</v>
      </c>
      <c r="H58" s="40">
        <f>D58-G58</f>
        <v>2.69</v>
      </c>
      <c r="I58" s="49">
        <v>0.1</v>
      </c>
      <c r="J58" s="40">
        <v>0.1</v>
      </c>
      <c r="K58" s="47">
        <f t="shared" si="11"/>
        <v>95.7977207977208</v>
      </c>
      <c r="L58" s="4"/>
      <c r="M58" s="5"/>
    </row>
    <row r="59" spans="1:17" s="31" customFormat="1" ht="16.5" customHeight="1" x14ac:dyDescent="0.2">
      <c r="A59" s="12"/>
      <c r="B59" s="3" t="s">
        <v>83</v>
      </c>
      <c r="C59" s="40"/>
      <c r="D59" s="44"/>
      <c r="E59" s="40"/>
      <c r="F59" s="40"/>
      <c r="G59" s="44">
        <f>SUM(G60:G61)</f>
        <v>2.41</v>
      </c>
      <c r="H59" s="44"/>
      <c r="I59" s="40"/>
      <c r="J59" s="40"/>
      <c r="K59" s="47"/>
      <c r="L59" s="52"/>
      <c r="M59" s="5"/>
    </row>
    <row r="60" spans="1:17" s="31" customFormat="1" ht="20.25" customHeight="1" x14ac:dyDescent="0.2">
      <c r="A60" s="36">
        <v>47</v>
      </c>
      <c r="B60" s="1" t="s">
        <v>43</v>
      </c>
      <c r="C60" s="40">
        <v>119</v>
      </c>
      <c r="D60" s="40">
        <v>6.31</v>
      </c>
      <c r="E60" s="40">
        <v>118.5</v>
      </c>
      <c r="F60" s="40">
        <v>118.95</v>
      </c>
      <c r="G60" s="40">
        <v>0.21</v>
      </c>
      <c r="H60" s="40">
        <f>D60-G60</f>
        <v>6.1</v>
      </c>
      <c r="I60" s="40">
        <v>0.1</v>
      </c>
      <c r="J60" s="40">
        <v>0</v>
      </c>
      <c r="K60" s="47">
        <f>H60*100/D60</f>
        <v>96.671949286846285</v>
      </c>
      <c r="L60" s="4"/>
      <c r="M60" s="18"/>
    </row>
    <row r="61" spans="1:17" s="31" customFormat="1" ht="17.25" customHeight="1" x14ac:dyDescent="0.2">
      <c r="A61" s="36">
        <v>48</v>
      </c>
      <c r="B61" s="1" t="s">
        <v>44</v>
      </c>
      <c r="C61" s="40">
        <v>124</v>
      </c>
      <c r="D61" s="40">
        <v>3.05</v>
      </c>
      <c r="E61" s="40">
        <v>122</v>
      </c>
      <c r="F61" s="40">
        <v>122.4</v>
      </c>
      <c r="G61" s="40">
        <v>2.2000000000000002</v>
      </c>
      <c r="H61" s="40">
        <f>D61-G61</f>
        <v>0.84999999999999964</v>
      </c>
      <c r="I61" s="40">
        <v>0</v>
      </c>
      <c r="J61" s="40">
        <v>0.1</v>
      </c>
      <c r="K61" s="47">
        <f>H61*100/D61</f>
        <v>27.868852459016384</v>
      </c>
      <c r="L61" s="4"/>
      <c r="M61" s="5"/>
      <c r="N61" s="5"/>
    </row>
    <row r="62" spans="1:17" s="31" customFormat="1" ht="15" customHeight="1" x14ac:dyDescent="0.2">
      <c r="A62" s="12"/>
      <c r="B62" s="2" t="s">
        <v>84</v>
      </c>
      <c r="C62" s="40"/>
      <c r="D62" s="44"/>
      <c r="E62" s="40"/>
      <c r="F62" s="40"/>
      <c r="G62" s="44">
        <f>SUM(G63:G66)</f>
        <v>11.81</v>
      </c>
      <c r="H62" s="44"/>
      <c r="I62" s="40"/>
      <c r="J62" s="40"/>
      <c r="K62" s="47"/>
      <c r="L62" s="52"/>
      <c r="M62" s="5"/>
    </row>
    <row r="63" spans="1:17" s="31" customFormat="1" ht="13.5" customHeight="1" x14ac:dyDescent="0.2">
      <c r="A63" s="36">
        <v>49</v>
      </c>
      <c r="B63" s="1" t="s">
        <v>45</v>
      </c>
      <c r="C63" s="40">
        <v>113</v>
      </c>
      <c r="D63" s="40">
        <v>20.2</v>
      </c>
      <c r="E63" s="40">
        <v>112.6</v>
      </c>
      <c r="F63" s="40">
        <v>111.75</v>
      </c>
      <c r="G63" s="40">
        <v>10.4</v>
      </c>
      <c r="H63" s="40">
        <f>D63-G63</f>
        <v>9.7999999999999989</v>
      </c>
      <c r="I63" s="40">
        <v>0</v>
      </c>
      <c r="J63" s="40">
        <v>0</v>
      </c>
      <c r="K63" s="47">
        <f>H63*100/D63</f>
        <v>48.514851485148512</v>
      </c>
      <c r="L63" s="4"/>
      <c r="M63" s="5"/>
    </row>
    <row r="64" spans="1:17" s="31" customFormat="1" x14ac:dyDescent="0.2">
      <c r="A64" s="36">
        <v>50</v>
      </c>
      <c r="B64" s="1" t="s">
        <v>46</v>
      </c>
      <c r="C64" s="40">
        <v>115</v>
      </c>
      <c r="D64" s="40">
        <v>9.9</v>
      </c>
      <c r="E64" s="40">
        <v>115</v>
      </c>
      <c r="F64" s="40">
        <v>114.84</v>
      </c>
      <c r="G64" s="40">
        <v>0.5</v>
      </c>
      <c r="H64" s="40">
        <f>D64-G64</f>
        <v>9.4</v>
      </c>
      <c r="I64" s="40">
        <v>0</v>
      </c>
      <c r="J64" s="40">
        <v>0</v>
      </c>
      <c r="K64" s="47">
        <f t="shared" si="11"/>
        <v>94.949494949494948</v>
      </c>
      <c r="L64" s="4"/>
      <c r="M64" s="5"/>
    </row>
    <row r="65" spans="1:14" s="31" customFormat="1" ht="16.5" customHeight="1" x14ac:dyDescent="0.2">
      <c r="A65" s="36">
        <v>51</v>
      </c>
      <c r="B65" s="1" t="s">
        <v>47</v>
      </c>
      <c r="C65" s="40">
        <v>116</v>
      </c>
      <c r="D65" s="40">
        <v>10.4</v>
      </c>
      <c r="E65" s="40">
        <v>115.75</v>
      </c>
      <c r="F65" s="40">
        <v>115.9</v>
      </c>
      <c r="G65" s="40">
        <v>0.41</v>
      </c>
      <c r="H65" s="40">
        <f>D65-G65</f>
        <v>9.99</v>
      </c>
      <c r="I65" s="40">
        <v>0</v>
      </c>
      <c r="J65" s="40">
        <v>0</v>
      </c>
      <c r="K65" s="47">
        <f>H65*100/D65</f>
        <v>96.057692307692307</v>
      </c>
      <c r="L65" s="4"/>
      <c r="M65" s="5"/>
    </row>
    <row r="66" spans="1:14" s="31" customFormat="1" ht="15" customHeight="1" x14ac:dyDescent="0.2">
      <c r="A66" s="36">
        <v>52</v>
      </c>
      <c r="B66" s="10" t="s">
        <v>48</v>
      </c>
      <c r="C66" s="40">
        <v>117</v>
      </c>
      <c r="D66" s="40">
        <v>17</v>
      </c>
      <c r="E66" s="40">
        <v>117</v>
      </c>
      <c r="F66" s="40">
        <v>116.9</v>
      </c>
      <c r="G66" s="40">
        <v>0.5</v>
      </c>
      <c r="H66" s="40">
        <f>D66-G66</f>
        <v>16.5</v>
      </c>
      <c r="I66" s="40">
        <v>0</v>
      </c>
      <c r="J66" s="40">
        <v>0</v>
      </c>
      <c r="K66" s="47">
        <f>H66*100/D66</f>
        <v>97.058823529411768</v>
      </c>
      <c r="L66" s="4"/>
      <c r="M66" s="5"/>
    </row>
    <row r="67" spans="1:14" s="31" customFormat="1" x14ac:dyDescent="0.2">
      <c r="A67" s="12"/>
      <c r="B67" s="2" t="s">
        <v>49</v>
      </c>
      <c r="C67" s="44"/>
      <c r="D67" s="44">
        <f>SUM(D8:D66)</f>
        <v>196.54400000000001</v>
      </c>
      <c r="E67" s="44"/>
      <c r="F67" s="44"/>
      <c r="G67" s="44">
        <f>G7+G41+G45++G51+G53+G55+G59+G62</f>
        <v>40.024000000000001</v>
      </c>
      <c r="H67" s="44">
        <f>SUM(H8:H66)</f>
        <v>156.51999999999998</v>
      </c>
      <c r="I67" s="40">
        <f>SUM(I17:I66)</f>
        <v>10.360999999999999</v>
      </c>
      <c r="J67" s="44"/>
      <c r="K67" s="53">
        <f>AVERAGE(K8:K66)</f>
        <v>79.794652182544795</v>
      </c>
      <c r="L67" s="4"/>
      <c r="M67" s="5"/>
    </row>
    <row r="68" spans="1:14" s="31" customFormat="1" x14ac:dyDescent="0.2">
      <c r="B68" s="35" t="s">
        <v>82</v>
      </c>
      <c r="C68" s="35"/>
      <c r="J68" s="23"/>
      <c r="K68" s="19"/>
      <c r="L68" s="4"/>
      <c r="M68" s="5"/>
    </row>
    <row r="69" spans="1:14" s="31" customFormat="1" ht="24" customHeight="1" x14ac:dyDescent="0.2"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</row>
    <row r="70" spans="1:14" s="31" customFormat="1" ht="29.25" customHeight="1" x14ac:dyDescent="0.2">
      <c r="A70" s="18"/>
      <c r="B70" s="59" t="s">
        <v>67</v>
      </c>
      <c r="C70" s="59"/>
      <c r="D70" s="59"/>
      <c r="E70" s="59"/>
      <c r="F70" s="59"/>
      <c r="I70" s="60" t="s">
        <v>81</v>
      </c>
      <c r="J70" s="60"/>
      <c r="L70" s="4"/>
      <c r="M70" s="5"/>
    </row>
    <row r="71" spans="1:14" s="31" customFormat="1" ht="27.75" customHeight="1" x14ac:dyDescent="0.2">
      <c r="B71" s="9"/>
      <c r="C71" s="9"/>
      <c r="D71" s="9"/>
      <c r="G71" s="9"/>
      <c r="H71" s="9"/>
      <c r="I71" s="57" t="s">
        <v>62</v>
      </c>
      <c r="J71" s="58"/>
      <c r="K71" s="58"/>
      <c r="L71" s="4"/>
      <c r="M71" s="5"/>
    </row>
    <row r="72" spans="1:14" s="31" customFormat="1" ht="18.75" customHeight="1" x14ac:dyDescent="0.2">
      <c r="B72" s="9"/>
      <c r="D72" s="51"/>
      <c r="E72" s="51"/>
      <c r="G72" s="41"/>
      <c r="H72" s="9"/>
      <c r="I72" s="9" t="s">
        <v>61</v>
      </c>
      <c r="J72" s="23"/>
      <c r="L72" s="18"/>
      <c r="M72" s="20"/>
    </row>
    <row r="73" spans="1:14" s="31" customFormat="1" x14ac:dyDescent="0.2">
      <c r="G73" s="9"/>
      <c r="H73" s="9"/>
      <c r="J73" s="23"/>
      <c r="M73" s="9"/>
    </row>
    <row r="74" spans="1:14" s="31" customFormat="1" x14ac:dyDescent="0.2">
      <c r="J74" s="23"/>
      <c r="M74" s="18"/>
    </row>
    <row r="75" spans="1:14" s="31" customFormat="1" x14ac:dyDescent="0.2">
      <c r="J75" s="23"/>
      <c r="K75" s="9"/>
      <c r="L75" s="18"/>
      <c r="M75" s="18"/>
    </row>
    <row r="76" spans="1:14" s="31" customFormat="1" x14ac:dyDescent="0.2">
      <c r="J76" s="23"/>
      <c r="L76" s="18"/>
      <c r="M76" s="18"/>
    </row>
    <row r="77" spans="1:14" s="31" customFormat="1" x14ac:dyDescent="0.2">
      <c r="J77" s="23"/>
      <c r="L77" s="18"/>
      <c r="M77" s="18"/>
    </row>
    <row r="78" spans="1:14" s="31" customFormat="1" x14ac:dyDescent="0.2">
      <c r="J78" s="23"/>
      <c r="L78" s="18"/>
      <c r="M78" s="18"/>
    </row>
    <row r="79" spans="1:14" s="31" customFormat="1" x14ac:dyDescent="0.2">
      <c r="J79" s="23"/>
      <c r="L79" s="18"/>
      <c r="M79" s="18"/>
    </row>
    <row r="80" spans="1:14" s="31" customFormat="1" x14ac:dyDescent="0.2">
      <c r="J80" s="23"/>
      <c r="L80" s="18"/>
      <c r="M80" s="18"/>
    </row>
    <row r="81" spans="10:13" s="31" customFormat="1" x14ac:dyDescent="0.2">
      <c r="J81" s="23"/>
      <c r="L81" s="18"/>
      <c r="M81" s="18"/>
    </row>
    <row r="82" spans="10:13" s="31" customFormat="1" x14ac:dyDescent="0.2">
      <c r="J82" s="23"/>
      <c r="L82" s="18"/>
      <c r="M82" s="18"/>
    </row>
    <row r="83" spans="10:13" s="31" customFormat="1" x14ac:dyDescent="0.2">
      <c r="J83" s="23"/>
      <c r="L83" s="18"/>
      <c r="M83" s="18"/>
    </row>
    <row r="84" spans="10:13" s="31" customFormat="1" x14ac:dyDescent="0.2">
      <c r="J84" s="23"/>
      <c r="L84" s="18"/>
      <c r="M84" s="18"/>
    </row>
    <row r="85" spans="10:13" s="31" customFormat="1" x14ac:dyDescent="0.2">
      <c r="J85" s="23"/>
      <c r="L85" s="18"/>
      <c r="M85" s="18"/>
    </row>
  </sheetData>
  <mergeCells count="10">
    <mergeCell ref="I71:K71"/>
    <mergeCell ref="B70:F70"/>
    <mergeCell ref="I70:J70"/>
    <mergeCell ref="A2:K2"/>
    <mergeCell ref="A3:A5"/>
    <mergeCell ref="C3:D3"/>
    <mergeCell ref="E3:K3"/>
    <mergeCell ref="F4:F5"/>
    <mergeCell ref="B4:B5"/>
    <mergeCell ref="B69:N69"/>
  </mergeCells>
  <phoneticPr fontId="9" type="noConversion"/>
  <pageMargins left="0.75" right="0.75" top="1" bottom="1" header="0.5" footer="0.5"/>
  <pageSetup paperSize="9" scale="8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9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>LTD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DDD</dc:creator>
  <cp:lastModifiedBy>Администратор</cp:lastModifiedBy>
  <cp:lastPrinted>2026-10-06T11:30:01Z</cp:lastPrinted>
  <dcterms:created xsi:type="dcterms:W3CDTF">2009-02-11T10:12:35Z</dcterms:created>
  <dcterms:modified xsi:type="dcterms:W3CDTF">2026-10-06T11:30:20Z</dcterms:modified>
</cp:coreProperties>
</file>